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luis.cabral\Desktop\Joomla\"/>
    </mc:Choice>
  </mc:AlternateContent>
  <xr:revisionPtr revIDLastSave="0" documentId="8_{FAB2A2F1-C765-449B-AE2B-80800E06B576}" xr6:coauthVersionLast="47" xr6:coauthVersionMax="47" xr10:uidLastSave="{00000000-0000-0000-0000-000000000000}"/>
  <bookViews>
    <workbookView xWindow="-120" yWindow="-120" windowWidth="29040" windowHeight="15840" tabRatio="506" xr2:uid="{00000000-000D-0000-FFFF-FFFF00000000}"/>
  </bookViews>
  <sheets>
    <sheet name="Ratios financ" sheetId="12" r:id="rId1"/>
    <sheet name="ESF" sheetId="4" r:id="rId2"/>
    <sheet name="ERF" sheetId="5" r:id="rId3"/>
    <sheet name="EFE " sheetId="22"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3" i="4" l="1"/>
  <c r="AF13" i="4"/>
  <c r="K45" i="12"/>
  <c r="K44" i="12"/>
  <c r="K43" i="12"/>
  <c r="K42" i="12"/>
  <c r="K41" i="12"/>
  <c r="J45" i="22"/>
  <c r="J48" i="22"/>
  <c r="J37" i="22"/>
  <c r="J27" i="22"/>
  <c r="Y13" i="5"/>
  <c r="Y14" i="5"/>
  <c r="Y15" i="5"/>
  <c r="Y18" i="5"/>
  <c r="Y19" i="5"/>
  <c r="Y20" i="5"/>
  <c r="Y21" i="5"/>
  <c r="Y22" i="5"/>
  <c r="Y23" i="5"/>
  <c r="Y25" i="5"/>
  <c r="Y26" i="5"/>
  <c r="Y12" i="5"/>
  <c r="X12" i="5"/>
  <c r="R19" i="5"/>
  <c r="R21" i="5"/>
  <c r="R12" i="5"/>
  <c r="Q16" i="5"/>
  <c r="R22" i="5"/>
  <c r="Q24" i="5"/>
  <c r="R10" i="5"/>
  <c r="AC13" i="4"/>
  <c r="AE43" i="4"/>
  <c r="AF43" i="4"/>
  <c r="AE41" i="4"/>
  <c r="AF41" i="4"/>
  <c r="AE37" i="4"/>
  <c r="AF37" i="4"/>
  <c r="AE36" i="4"/>
  <c r="AF36" i="4"/>
  <c r="AE35" i="4"/>
  <c r="AF35" i="4"/>
  <c r="AE32" i="4"/>
  <c r="AF32" i="4"/>
  <c r="AE31" i="4"/>
  <c r="AF31" i="4"/>
  <c r="AE30" i="4"/>
  <c r="AF30" i="4"/>
  <c r="AE29" i="4"/>
  <c r="AF29" i="4"/>
  <c r="AE24" i="4"/>
  <c r="AF24" i="4"/>
  <c r="AE23" i="4"/>
  <c r="AF23" i="4"/>
  <c r="AE22" i="4"/>
  <c r="AF22" i="4"/>
  <c r="AE21" i="4"/>
  <c r="AF21" i="4"/>
  <c r="AE20" i="4"/>
  <c r="AF20" i="4"/>
  <c r="AE17" i="4"/>
  <c r="AF17" i="4"/>
  <c r="AE16" i="4"/>
  <c r="AF16" i="4"/>
  <c r="AE15" i="4"/>
  <c r="AF15" i="4"/>
  <c r="AE14" i="4"/>
  <c r="AF14" i="4"/>
  <c r="Q33" i="4"/>
  <c r="Q38" i="4"/>
  <c r="Q25" i="4"/>
  <c r="Q18" i="4"/>
  <c r="AE18" i="4"/>
  <c r="AF18" i="4"/>
  <c r="K129" i="12"/>
  <c r="K120" i="12"/>
  <c r="K110" i="12"/>
  <c r="K101" i="12"/>
  <c r="K91" i="12"/>
  <c r="K79" i="12"/>
  <c r="K67" i="12"/>
  <c r="K56" i="12"/>
  <c r="K39" i="12"/>
  <c r="K28" i="12"/>
  <c r="I44" i="12"/>
  <c r="I43" i="12"/>
  <c r="I42" i="12"/>
  <c r="I41" i="12"/>
  <c r="I45" i="12"/>
  <c r="J45" i="12"/>
  <c r="J44" i="12"/>
  <c r="J43" i="12"/>
  <c r="J42" i="12"/>
  <c r="J41" i="12"/>
  <c r="J112" i="12"/>
  <c r="E102" i="12"/>
  <c r="D102" i="12"/>
  <c r="D37" i="22"/>
  <c r="E37" i="22"/>
  <c r="F37" i="22"/>
  <c r="G37" i="22"/>
  <c r="H37" i="22"/>
  <c r="I37" i="22"/>
  <c r="C37" i="22"/>
  <c r="I45" i="22"/>
  <c r="I27" i="22"/>
  <c r="O24" i="5"/>
  <c r="J103" i="12"/>
  <c r="X24" i="5"/>
  <c r="O16" i="5"/>
  <c r="P25" i="5"/>
  <c r="P13" i="5"/>
  <c r="P21" i="5"/>
  <c r="X13" i="5"/>
  <c r="X14" i="5"/>
  <c r="X15" i="5"/>
  <c r="X18" i="5"/>
  <c r="X19" i="5"/>
  <c r="X20" i="5"/>
  <c r="X21" i="5"/>
  <c r="X22" i="5"/>
  <c r="X23" i="5"/>
  <c r="X25" i="5"/>
  <c r="X26" i="5"/>
  <c r="O38" i="4"/>
  <c r="J81" i="12"/>
  <c r="O33" i="4"/>
  <c r="J80" i="12"/>
  <c r="O25" i="4"/>
  <c r="O18" i="4"/>
  <c r="AC14" i="4"/>
  <c r="AD14" i="4"/>
  <c r="AC15" i="4"/>
  <c r="AD15" i="4"/>
  <c r="AC16" i="4"/>
  <c r="AD16" i="4"/>
  <c r="AC17" i="4"/>
  <c r="AD17" i="4"/>
  <c r="AC20" i="4"/>
  <c r="AD20" i="4"/>
  <c r="AC21" i="4"/>
  <c r="AD21" i="4"/>
  <c r="AC22" i="4"/>
  <c r="AD22" i="4"/>
  <c r="AC23" i="4"/>
  <c r="AD23" i="4"/>
  <c r="AC24" i="4"/>
  <c r="AD24" i="4"/>
  <c r="AC29" i="4"/>
  <c r="AD29" i="4"/>
  <c r="AC30" i="4"/>
  <c r="AD30" i="4"/>
  <c r="AC31" i="4"/>
  <c r="AD31" i="4"/>
  <c r="AC32" i="4"/>
  <c r="AD32" i="4"/>
  <c r="AC35" i="4"/>
  <c r="AD35" i="4"/>
  <c r="AC36" i="4"/>
  <c r="AD36" i="4"/>
  <c r="AC37" i="4"/>
  <c r="AD37" i="4"/>
  <c r="AC41" i="4"/>
  <c r="AD41" i="4"/>
  <c r="AC43" i="4"/>
  <c r="AD43" i="4"/>
  <c r="AD13" i="4"/>
  <c r="B28" i="5"/>
  <c r="B46" i="4"/>
  <c r="B49" i="22"/>
  <c r="H45" i="22"/>
  <c r="H27" i="22"/>
  <c r="W13" i="5"/>
  <c r="W14" i="5"/>
  <c r="W15" i="5"/>
  <c r="W18" i="5"/>
  <c r="W19" i="5"/>
  <c r="W20" i="5"/>
  <c r="W21" i="5"/>
  <c r="W22" i="5"/>
  <c r="W23" i="5"/>
  <c r="W25" i="5"/>
  <c r="W12" i="5"/>
  <c r="M18" i="4"/>
  <c r="I20" i="12"/>
  <c r="M25" i="4"/>
  <c r="N17" i="4"/>
  <c r="M24" i="5"/>
  <c r="I103" i="12"/>
  <c r="M16" i="5"/>
  <c r="N12" i="5"/>
  <c r="AA43" i="4"/>
  <c r="AB43" i="4"/>
  <c r="AA41" i="4"/>
  <c r="AB41" i="4"/>
  <c r="AA37" i="4"/>
  <c r="AB37" i="4"/>
  <c r="AA36" i="4"/>
  <c r="AB36" i="4"/>
  <c r="AA35" i="4"/>
  <c r="AB35" i="4"/>
  <c r="AA32" i="4"/>
  <c r="AB32" i="4"/>
  <c r="AA31" i="4"/>
  <c r="AB31" i="4"/>
  <c r="AA30" i="4"/>
  <c r="AB30" i="4"/>
  <c r="AA29" i="4"/>
  <c r="AB29" i="4"/>
  <c r="AA24" i="4"/>
  <c r="AB24" i="4"/>
  <c r="AA23" i="4"/>
  <c r="AB23" i="4"/>
  <c r="AA22" i="4"/>
  <c r="AB22" i="4"/>
  <c r="AA21" i="4"/>
  <c r="AB21" i="4"/>
  <c r="AA20" i="4"/>
  <c r="AB20" i="4"/>
  <c r="AA17" i="4"/>
  <c r="AB17" i="4"/>
  <c r="AA16" i="4"/>
  <c r="AB16" i="4"/>
  <c r="AA15" i="4"/>
  <c r="AB15" i="4"/>
  <c r="AA14" i="4"/>
  <c r="AA13" i="4"/>
  <c r="AB13" i="4"/>
  <c r="M38" i="4"/>
  <c r="M33" i="4"/>
  <c r="W31" i="4"/>
  <c r="H44" i="12"/>
  <c r="G44" i="12"/>
  <c r="F44" i="12"/>
  <c r="E44" i="12"/>
  <c r="C44" i="12"/>
  <c r="D44" i="12"/>
  <c r="L10" i="5"/>
  <c r="J10" i="5"/>
  <c r="H10" i="5"/>
  <c r="P10" i="5"/>
  <c r="F10" i="5"/>
  <c r="N10" i="5"/>
  <c r="F79" i="12"/>
  <c r="G79" i="12"/>
  <c r="H79" i="12"/>
  <c r="C82" i="12"/>
  <c r="V13" i="5"/>
  <c r="V14" i="5"/>
  <c r="V15" i="5"/>
  <c r="V18" i="5"/>
  <c r="V19" i="5"/>
  <c r="V20" i="5"/>
  <c r="V21" i="5"/>
  <c r="V22" i="5"/>
  <c r="V23" i="5"/>
  <c r="V25" i="5"/>
  <c r="V12" i="5"/>
  <c r="U13" i="5"/>
  <c r="U14" i="5"/>
  <c r="U18" i="5"/>
  <c r="U19" i="5"/>
  <c r="U20" i="5"/>
  <c r="U21" i="5"/>
  <c r="U22" i="5"/>
  <c r="U23" i="5"/>
  <c r="U25" i="5"/>
  <c r="U12" i="5"/>
  <c r="T13" i="5"/>
  <c r="T14" i="5"/>
  <c r="T18" i="5"/>
  <c r="T19" i="5"/>
  <c r="T20" i="5"/>
  <c r="T21" i="5"/>
  <c r="T22" i="5"/>
  <c r="T23" i="5"/>
  <c r="T25" i="5"/>
  <c r="T12" i="5"/>
  <c r="S13" i="5"/>
  <c r="S14" i="5"/>
  <c r="S18" i="5"/>
  <c r="S19" i="5"/>
  <c r="S20" i="5"/>
  <c r="S21" i="5"/>
  <c r="S22" i="5"/>
  <c r="S23" i="5"/>
  <c r="S25" i="5"/>
  <c r="S12" i="5"/>
  <c r="Y14" i="4"/>
  <c r="Y15" i="4"/>
  <c r="Z15" i="4"/>
  <c r="Y16" i="4"/>
  <c r="Z16" i="4"/>
  <c r="Y17" i="4"/>
  <c r="Z17" i="4"/>
  <c r="Y20" i="4"/>
  <c r="Z20" i="4"/>
  <c r="Y21" i="4"/>
  <c r="Z21" i="4"/>
  <c r="Y22" i="4"/>
  <c r="Z22" i="4"/>
  <c r="Y23" i="4"/>
  <c r="Z23" i="4"/>
  <c r="Y24" i="4"/>
  <c r="Z24" i="4"/>
  <c r="Y29" i="4"/>
  <c r="Z29" i="4"/>
  <c r="Y30" i="4"/>
  <c r="Z30" i="4"/>
  <c r="Y31" i="4"/>
  <c r="Z31" i="4"/>
  <c r="Y32" i="4"/>
  <c r="Z32" i="4"/>
  <c r="Y35" i="4"/>
  <c r="Z35" i="4"/>
  <c r="Y36" i="4"/>
  <c r="Z36" i="4"/>
  <c r="Y37" i="4"/>
  <c r="Z37" i="4"/>
  <c r="Y41" i="4"/>
  <c r="Z41" i="4"/>
  <c r="Y43" i="4"/>
  <c r="Z43" i="4"/>
  <c r="W14" i="4"/>
  <c r="W15" i="4"/>
  <c r="X15" i="4"/>
  <c r="W16" i="4"/>
  <c r="X16" i="4"/>
  <c r="W17" i="4"/>
  <c r="X17" i="4"/>
  <c r="W20" i="4"/>
  <c r="X20" i="4"/>
  <c r="W21" i="4"/>
  <c r="X21" i="4"/>
  <c r="W22" i="4"/>
  <c r="X22" i="4"/>
  <c r="W23" i="4"/>
  <c r="X23" i="4"/>
  <c r="W24" i="4"/>
  <c r="X24" i="4"/>
  <c r="W29" i="4"/>
  <c r="X29" i="4"/>
  <c r="W30" i="4"/>
  <c r="X30" i="4"/>
  <c r="X31" i="4"/>
  <c r="W32" i="4"/>
  <c r="X32" i="4"/>
  <c r="W35" i="4"/>
  <c r="X35" i="4"/>
  <c r="W36" i="4"/>
  <c r="X36" i="4"/>
  <c r="W37" i="4"/>
  <c r="X37" i="4"/>
  <c r="W41" i="4"/>
  <c r="X41" i="4"/>
  <c r="W43" i="4"/>
  <c r="X43" i="4"/>
  <c r="Y13" i="4"/>
  <c r="Z13" i="4"/>
  <c r="W13" i="4"/>
  <c r="X13" i="4"/>
  <c r="U14" i="4"/>
  <c r="U15" i="4"/>
  <c r="V15" i="4"/>
  <c r="U16" i="4"/>
  <c r="V16" i="4"/>
  <c r="U17" i="4"/>
  <c r="V17" i="4"/>
  <c r="U20" i="4"/>
  <c r="V20" i="4"/>
  <c r="U21" i="4"/>
  <c r="V21" i="4"/>
  <c r="U22" i="4"/>
  <c r="V22" i="4"/>
  <c r="U23" i="4"/>
  <c r="V23" i="4"/>
  <c r="U24" i="4"/>
  <c r="V24" i="4"/>
  <c r="U29" i="4"/>
  <c r="V29" i="4"/>
  <c r="U30" i="4"/>
  <c r="V30" i="4"/>
  <c r="U31" i="4"/>
  <c r="V31" i="4"/>
  <c r="U32" i="4"/>
  <c r="V32" i="4"/>
  <c r="U35" i="4"/>
  <c r="V35" i="4"/>
  <c r="U36" i="4"/>
  <c r="V36" i="4"/>
  <c r="U37" i="4"/>
  <c r="V37" i="4"/>
  <c r="U41" i="4"/>
  <c r="V41" i="4"/>
  <c r="U43" i="4"/>
  <c r="V43" i="4"/>
  <c r="U13" i="4"/>
  <c r="V13" i="4"/>
  <c r="T32" i="4"/>
  <c r="H10" i="4"/>
  <c r="J10" i="4"/>
  <c r="L10" i="4"/>
  <c r="N10" i="4"/>
  <c r="P10" i="4"/>
  <c r="R10" i="4"/>
  <c r="F10" i="4"/>
  <c r="S14" i="4"/>
  <c r="S15" i="4"/>
  <c r="T15" i="4"/>
  <c r="S16" i="4"/>
  <c r="T16" i="4"/>
  <c r="S17" i="4"/>
  <c r="T17" i="4"/>
  <c r="S20" i="4"/>
  <c r="T20" i="4"/>
  <c r="S21" i="4"/>
  <c r="T21" i="4"/>
  <c r="S22" i="4"/>
  <c r="T22" i="4"/>
  <c r="S23" i="4"/>
  <c r="T23" i="4"/>
  <c r="S24" i="4"/>
  <c r="T24" i="4"/>
  <c r="S29" i="4"/>
  <c r="T29" i="4"/>
  <c r="S30" i="4"/>
  <c r="T30" i="4"/>
  <c r="S31" i="4"/>
  <c r="T31" i="4"/>
  <c r="S32" i="4"/>
  <c r="S35" i="4"/>
  <c r="T35" i="4"/>
  <c r="S36" i="4"/>
  <c r="T36" i="4"/>
  <c r="S37" i="4"/>
  <c r="T37" i="4"/>
  <c r="S41" i="4"/>
  <c r="T41" i="4"/>
  <c r="S43" i="4"/>
  <c r="T43" i="4"/>
  <c r="S13" i="4"/>
  <c r="T13" i="4"/>
  <c r="E45" i="12"/>
  <c r="E43" i="12"/>
  <c r="E42" i="12"/>
  <c r="E41" i="12"/>
  <c r="D45" i="12"/>
  <c r="D43" i="12"/>
  <c r="D42" i="12"/>
  <c r="D41" i="12"/>
  <c r="C40" i="12"/>
  <c r="C45" i="22"/>
  <c r="D45" i="22"/>
  <c r="E45" i="22"/>
  <c r="D46" i="22"/>
  <c r="D48" i="22"/>
  <c r="C27" i="22"/>
  <c r="D27" i="22"/>
  <c r="E27" i="22"/>
  <c r="E46" i="22"/>
  <c r="E48" i="22"/>
  <c r="C24" i="5"/>
  <c r="C27" i="5"/>
  <c r="D121" i="12"/>
  <c r="D130" i="12"/>
  <c r="C16" i="5"/>
  <c r="C38" i="4"/>
  <c r="C33" i="4"/>
  <c r="C25" i="4"/>
  <c r="C18" i="4"/>
  <c r="D40" i="12"/>
  <c r="E24" i="5"/>
  <c r="E16" i="5"/>
  <c r="F22" i="5"/>
  <c r="E38" i="4"/>
  <c r="E69" i="12"/>
  <c r="E33" i="4"/>
  <c r="E39" i="4"/>
  <c r="E25" i="4"/>
  <c r="E18" i="4"/>
  <c r="S18" i="4"/>
  <c r="T18" i="4"/>
  <c r="E28" i="12"/>
  <c r="E39" i="12"/>
  <c r="E56" i="12"/>
  <c r="E67" i="12"/>
  <c r="D28" i="12"/>
  <c r="D39" i="12"/>
  <c r="D56" i="12"/>
  <c r="D67" i="12"/>
  <c r="F19" i="5"/>
  <c r="F21" i="5"/>
  <c r="F18" i="5"/>
  <c r="F23" i="5"/>
  <c r="E112" i="12"/>
  <c r="D21" i="12"/>
  <c r="D30" i="12"/>
  <c r="D46" i="12"/>
  <c r="F13" i="5"/>
  <c r="F15" i="5"/>
  <c r="F14" i="5"/>
  <c r="F12" i="5"/>
  <c r="F16" i="5"/>
  <c r="I10" i="5"/>
  <c r="K16" i="5"/>
  <c r="I16" i="5"/>
  <c r="G102" i="12"/>
  <c r="G16" i="5"/>
  <c r="K24" i="5"/>
  <c r="L24" i="5"/>
  <c r="I24" i="5"/>
  <c r="G24" i="5"/>
  <c r="H24" i="5"/>
  <c r="H112" i="12"/>
  <c r="J20" i="5"/>
  <c r="J12" i="5"/>
  <c r="L13" i="5"/>
  <c r="G27" i="22"/>
  <c r="G45" i="22"/>
  <c r="I25" i="4"/>
  <c r="W25" i="4"/>
  <c r="X25" i="4"/>
  <c r="H45" i="12"/>
  <c r="H43" i="12"/>
  <c r="H42" i="12"/>
  <c r="H41" i="12"/>
  <c r="K38" i="4"/>
  <c r="K33" i="4"/>
  <c r="K25" i="4"/>
  <c r="L24" i="4"/>
  <c r="K18" i="4"/>
  <c r="L17" i="4"/>
  <c r="I10" i="4"/>
  <c r="K10" i="4"/>
  <c r="M10" i="4"/>
  <c r="O10" i="4"/>
  <c r="Q10" i="4"/>
  <c r="G45" i="12"/>
  <c r="G43" i="12"/>
  <c r="G42" i="12"/>
  <c r="G41" i="12"/>
  <c r="F45" i="12"/>
  <c r="F43" i="12"/>
  <c r="F42" i="12"/>
  <c r="F41" i="12"/>
  <c r="F45" i="22"/>
  <c r="G33" i="4"/>
  <c r="F30" i="12"/>
  <c r="C39" i="12"/>
  <c r="C56" i="12"/>
  <c r="C91" i="12"/>
  <c r="F27" i="22"/>
  <c r="G18" i="4"/>
  <c r="F40" i="12"/>
  <c r="G25" i="4"/>
  <c r="U25" i="4"/>
  <c r="V25" i="4"/>
  <c r="G38" i="4"/>
  <c r="F69" i="12"/>
  <c r="F81" i="12"/>
  <c r="U38" i="4"/>
  <c r="V38" i="4"/>
  <c r="F29" i="12"/>
  <c r="I18" i="4"/>
  <c r="G40" i="12"/>
  <c r="C70" i="12"/>
  <c r="C30" i="12"/>
  <c r="C68" i="12"/>
  <c r="C80" i="12"/>
  <c r="C29" i="12"/>
  <c r="I33" i="4"/>
  <c r="G46" i="12"/>
  <c r="I38" i="4"/>
  <c r="G68" i="12"/>
  <c r="L23" i="4"/>
  <c r="L22" i="4"/>
  <c r="J14" i="5"/>
  <c r="J21" i="5"/>
  <c r="J13" i="5"/>
  <c r="J15" i="5"/>
  <c r="J19" i="5"/>
  <c r="J23" i="5"/>
  <c r="F68" i="12"/>
  <c r="F80" i="12"/>
  <c r="L20" i="4"/>
  <c r="L36" i="4"/>
  <c r="H68" i="12"/>
  <c r="H21" i="12"/>
  <c r="H30" i="12"/>
  <c r="H46" i="12"/>
  <c r="H49" i="12"/>
  <c r="L31" i="4"/>
  <c r="J24" i="5"/>
  <c r="F21" i="12"/>
  <c r="L32" i="4"/>
  <c r="G20" i="12"/>
  <c r="F46" i="12"/>
  <c r="F49" i="12"/>
  <c r="L29" i="4"/>
  <c r="G112" i="12"/>
  <c r="D13" i="5"/>
  <c r="D15" i="5"/>
  <c r="D12" i="5"/>
  <c r="D21" i="5"/>
  <c r="F103" i="12"/>
  <c r="L30" i="4"/>
  <c r="Y25" i="4"/>
  <c r="Z25" i="4"/>
  <c r="L19" i="5"/>
  <c r="L14" i="4"/>
  <c r="E26" i="4"/>
  <c r="F13" i="4"/>
  <c r="F23" i="4"/>
  <c r="F24" i="4"/>
  <c r="F20" i="4"/>
  <c r="F16" i="4"/>
  <c r="F21" i="4"/>
  <c r="F25" i="4"/>
  <c r="D14" i="5"/>
  <c r="S16" i="5"/>
  <c r="H19" i="5"/>
  <c r="D16" i="5"/>
  <c r="F20" i="5"/>
  <c r="D19" i="5"/>
  <c r="U16" i="5"/>
  <c r="F112" i="12"/>
  <c r="D20" i="5"/>
  <c r="F25" i="5"/>
  <c r="D18" i="5"/>
  <c r="H20" i="5"/>
  <c r="D23" i="5"/>
  <c r="D112" i="12"/>
  <c r="H13" i="5"/>
  <c r="N22" i="5"/>
  <c r="G27" i="5"/>
  <c r="D25" i="5"/>
  <c r="N20" i="5"/>
  <c r="N23" i="5"/>
  <c r="M27" i="5"/>
  <c r="I111" i="12"/>
  <c r="J16" i="5"/>
  <c r="H21" i="5"/>
  <c r="D22" i="5"/>
  <c r="D27" i="5"/>
  <c r="N25" i="5"/>
  <c r="W24" i="5"/>
  <c r="H12" i="5"/>
  <c r="H25" i="5"/>
  <c r="L18" i="5"/>
  <c r="V24" i="5"/>
  <c r="H103" i="12"/>
  <c r="H14" i="5"/>
  <c r="H15" i="5"/>
  <c r="H18" i="5"/>
  <c r="N18" i="5"/>
  <c r="N26" i="5"/>
  <c r="AA33" i="4"/>
  <c r="AB33" i="4"/>
  <c r="N14" i="4"/>
  <c r="AA38" i="4"/>
  <c r="AB38" i="4"/>
  <c r="N14" i="5"/>
  <c r="N15" i="5"/>
  <c r="N22" i="4"/>
  <c r="N15" i="4"/>
  <c r="N23" i="4"/>
  <c r="N36" i="4"/>
  <c r="N16" i="4"/>
  <c r="M26" i="4"/>
  <c r="I58" i="12"/>
  <c r="N21" i="4"/>
  <c r="N29" i="4"/>
  <c r="N13" i="4"/>
  <c r="N31" i="4"/>
  <c r="N20" i="4"/>
  <c r="N32" i="4"/>
  <c r="H27" i="5"/>
  <c r="P20" i="5"/>
  <c r="X16" i="5"/>
  <c r="P15" i="5"/>
  <c r="P19" i="5"/>
  <c r="P14" i="5"/>
  <c r="P23" i="5"/>
  <c r="P22" i="5"/>
  <c r="O26" i="4"/>
  <c r="P22" i="4"/>
  <c r="P18" i="4"/>
  <c r="J68" i="12"/>
  <c r="J69" i="12"/>
  <c r="O39" i="4"/>
  <c r="P29" i="4"/>
  <c r="J70" i="12"/>
  <c r="P17" i="4"/>
  <c r="P23" i="4"/>
  <c r="P24" i="4"/>
  <c r="J122" i="12"/>
  <c r="P16" i="4"/>
  <c r="P14" i="4"/>
  <c r="P20" i="4"/>
  <c r="P15" i="4"/>
  <c r="P25" i="4"/>
  <c r="J82" i="12"/>
  <c r="J57" i="12"/>
  <c r="P39" i="4"/>
  <c r="P33" i="4"/>
  <c r="P32" i="4"/>
  <c r="J92" i="12"/>
  <c r="P37" i="4"/>
  <c r="P31" i="4"/>
  <c r="P30" i="4"/>
  <c r="P35" i="4"/>
  <c r="P36" i="4"/>
  <c r="J71" i="12"/>
  <c r="F37" i="4"/>
  <c r="F32" i="4"/>
  <c r="E57" i="12"/>
  <c r="F36" i="4"/>
  <c r="F39" i="4"/>
  <c r="F29" i="4"/>
  <c r="F35" i="4"/>
  <c r="F38" i="4"/>
  <c r="W38" i="4"/>
  <c r="X38" i="4"/>
  <c r="G69" i="12"/>
  <c r="G81" i="12"/>
  <c r="H104" i="12"/>
  <c r="D103" i="12"/>
  <c r="D104" i="12"/>
  <c r="M42" i="4"/>
  <c r="I121" i="12"/>
  <c r="I130" i="12"/>
  <c r="L23" i="5"/>
  <c r="L25" i="5"/>
  <c r="L14" i="5"/>
  <c r="V16" i="5"/>
  <c r="L20" i="5"/>
  <c r="H102" i="12"/>
  <c r="F24" i="5"/>
  <c r="E27" i="5"/>
  <c r="N27" i="5"/>
  <c r="S24" i="5"/>
  <c r="H16" i="5"/>
  <c r="D111" i="12"/>
  <c r="D113" i="12"/>
  <c r="L21" i="5"/>
  <c r="L15" i="5"/>
  <c r="T24" i="5"/>
  <c r="F102" i="12"/>
  <c r="T16" i="5"/>
  <c r="H22" i="5"/>
  <c r="H23" i="5"/>
  <c r="AC33" i="4"/>
  <c r="AD33" i="4"/>
  <c r="M39" i="4"/>
  <c r="N38" i="4"/>
  <c r="H40" i="12"/>
  <c r="H20" i="12"/>
  <c r="L13" i="4"/>
  <c r="C42" i="4"/>
  <c r="C44" i="4"/>
  <c r="K26" i="4"/>
  <c r="L22" i="5"/>
  <c r="F33" i="4"/>
  <c r="E21" i="12"/>
  <c r="E30" i="12"/>
  <c r="S33" i="4"/>
  <c r="T33" i="4"/>
  <c r="AA18" i="4"/>
  <c r="AB18" i="4"/>
  <c r="W16" i="5"/>
  <c r="D24" i="5"/>
  <c r="K27" i="5"/>
  <c r="F111" i="12"/>
  <c r="F113" i="12"/>
  <c r="G42" i="4"/>
  <c r="F121" i="12"/>
  <c r="F130" i="12"/>
  <c r="F26" i="4"/>
  <c r="E58" i="12"/>
  <c r="F22" i="4"/>
  <c r="F15" i="4"/>
  <c r="F14" i="4"/>
  <c r="F17" i="4"/>
  <c r="F104" i="12"/>
  <c r="G39" i="4"/>
  <c r="H31" i="4"/>
  <c r="L37" i="4"/>
  <c r="H69" i="12"/>
  <c r="H81" i="12"/>
  <c r="L12" i="5"/>
  <c r="L16" i="5"/>
  <c r="G103" i="12"/>
  <c r="G104" i="12"/>
  <c r="U24" i="5"/>
  <c r="I27" i="5"/>
  <c r="E103" i="12"/>
  <c r="E104" i="12"/>
  <c r="E20" i="12"/>
  <c r="E29" i="12"/>
  <c r="E40" i="12"/>
  <c r="F18" i="4"/>
  <c r="C26" i="4"/>
  <c r="S26" i="4"/>
  <c r="T26" i="4"/>
  <c r="I69" i="12"/>
  <c r="N35" i="4"/>
  <c r="AC38" i="4"/>
  <c r="AD38" i="4"/>
  <c r="N19" i="5"/>
  <c r="N21" i="5"/>
  <c r="N24" i="5"/>
  <c r="N13" i="5"/>
  <c r="N16" i="5"/>
  <c r="I102" i="12"/>
  <c r="AA25" i="4"/>
  <c r="AB25" i="4"/>
  <c r="N24" i="4"/>
  <c r="AC25" i="4"/>
  <c r="AD25" i="4"/>
  <c r="S25" i="4"/>
  <c r="T25" i="4"/>
  <c r="Y24" i="5"/>
  <c r="P18" i="5"/>
  <c r="P24" i="5"/>
  <c r="K102" i="12"/>
  <c r="K112" i="12"/>
  <c r="J18" i="5"/>
  <c r="G26" i="4"/>
  <c r="J22" i="5"/>
  <c r="J25" i="5"/>
  <c r="G21" i="12"/>
  <c r="G22" i="12"/>
  <c r="D20" i="12"/>
  <c r="D29" i="12"/>
  <c r="H46" i="22"/>
  <c r="H48" i="22"/>
  <c r="P16" i="5"/>
  <c r="J102" i="12"/>
  <c r="J104" i="12"/>
  <c r="R18" i="5"/>
  <c r="K103" i="12"/>
  <c r="K104" i="12"/>
  <c r="AC18" i="4"/>
  <c r="AD18" i="4"/>
  <c r="O27" i="5"/>
  <c r="P12" i="5"/>
  <c r="P26" i="5"/>
  <c r="I46" i="22"/>
  <c r="I48" i="22"/>
  <c r="F46" i="22"/>
  <c r="F48" i="22"/>
  <c r="G46" i="22"/>
  <c r="G48" i="22"/>
  <c r="C46" i="22"/>
  <c r="C48" i="22"/>
  <c r="D79" i="12"/>
  <c r="D91" i="12"/>
  <c r="E79" i="12"/>
  <c r="E91" i="12"/>
  <c r="J72" i="12"/>
  <c r="H80" i="12"/>
  <c r="J83" i="12"/>
  <c r="J84" i="12"/>
  <c r="F48" i="12"/>
  <c r="H47" i="12"/>
  <c r="H48" i="12"/>
  <c r="F47" i="12"/>
  <c r="I81" i="12"/>
  <c r="D131" i="12"/>
  <c r="D132" i="12"/>
  <c r="D43" i="4"/>
  <c r="D42" i="4"/>
  <c r="D41" i="4"/>
  <c r="E31" i="12"/>
  <c r="E46" i="12"/>
  <c r="G47" i="12"/>
  <c r="F31" i="12"/>
  <c r="D31" i="12"/>
  <c r="E81" i="12"/>
  <c r="D47" i="12"/>
  <c r="G48" i="12"/>
  <c r="G49" i="12"/>
  <c r="D48" i="12"/>
  <c r="D68" i="12"/>
  <c r="D49" i="12"/>
  <c r="I29" i="12"/>
  <c r="I70" i="12"/>
  <c r="I122" i="12"/>
  <c r="I123" i="12"/>
  <c r="P21" i="4"/>
  <c r="J58" i="12"/>
  <c r="J60" i="12"/>
  <c r="P38" i="4"/>
  <c r="N25" i="4"/>
  <c r="G30" i="12"/>
  <c r="U33" i="4"/>
  <c r="V33" i="4"/>
  <c r="L21" i="4"/>
  <c r="AE25" i="4"/>
  <c r="AF25" i="4"/>
  <c r="H39" i="4"/>
  <c r="H38" i="4"/>
  <c r="L18" i="4"/>
  <c r="J21" i="12"/>
  <c r="J30" i="12"/>
  <c r="J46" i="12"/>
  <c r="P13" i="4"/>
  <c r="J20" i="12"/>
  <c r="D22" i="12"/>
  <c r="H30" i="4"/>
  <c r="K39" i="4"/>
  <c r="H36" i="4"/>
  <c r="W33" i="4"/>
  <c r="X33" i="4"/>
  <c r="Y33" i="4"/>
  <c r="Z33" i="4"/>
  <c r="G29" i="12"/>
  <c r="F20" i="12"/>
  <c r="F22" i="12"/>
  <c r="L16" i="4"/>
  <c r="N30" i="4"/>
  <c r="N18" i="4"/>
  <c r="AC26" i="4"/>
  <c r="AD26" i="4"/>
  <c r="H33" i="4"/>
  <c r="U18" i="4"/>
  <c r="V18" i="4"/>
  <c r="L15" i="4"/>
  <c r="F31" i="4"/>
  <c r="D69" i="12"/>
  <c r="AE38" i="4"/>
  <c r="AF38" i="4"/>
  <c r="K20" i="12"/>
  <c r="G80" i="12"/>
  <c r="U39" i="4"/>
  <c r="V39" i="4"/>
  <c r="Y38" i="4"/>
  <c r="Z38" i="4"/>
  <c r="Y18" i="4"/>
  <c r="Z18" i="4"/>
  <c r="L35" i="4"/>
  <c r="F30" i="4"/>
  <c r="N37" i="4"/>
  <c r="AE33" i="4"/>
  <c r="AF33" i="4"/>
  <c r="K21" i="12"/>
  <c r="K30" i="12"/>
  <c r="K46" i="12"/>
  <c r="N26" i="4"/>
  <c r="I26" i="4"/>
  <c r="J18" i="4"/>
  <c r="C39" i="4"/>
  <c r="D38" i="4"/>
  <c r="K69" i="12"/>
  <c r="H37" i="4"/>
  <c r="P26" i="4"/>
  <c r="F82" i="12"/>
  <c r="F92" i="12"/>
  <c r="H29" i="4"/>
  <c r="I39" i="4"/>
  <c r="W18" i="4"/>
  <c r="X18" i="4"/>
  <c r="AA26" i="4"/>
  <c r="AB26" i="4"/>
  <c r="F57" i="12"/>
  <c r="S38" i="4"/>
  <c r="T38" i="4"/>
  <c r="E22" i="12"/>
  <c r="H32" i="4"/>
  <c r="H35" i="4"/>
  <c r="I21" i="12"/>
  <c r="I30" i="12"/>
  <c r="I46" i="12"/>
  <c r="R38" i="4"/>
  <c r="Q39" i="4"/>
  <c r="K57" i="12"/>
  <c r="R33" i="4"/>
  <c r="Q26" i="4"/>
  <c r="R13" i="4"/>
  <c r="R26" i="4"/>
  <c r="R18" i="4"/>
  <c r="R25" i="4"/>
  <c r="AE26" i="4"/>
  <c r="AF26" i="4"/>
  <c r="R16" i="4"/>
  <c r="R20" i="5"/>
  <c r="R16" i="5"/>
  <c r="R26" i="5"/>
  <c r="R14" i="5"/>
  <c r="R25" i="5"/>
  <c r="R13" i="5"/>
  <c r="R15" i="5"/>
  <c r="Q27" i="5"/>
  <c r="R24" i="5"/>
  <c r="R23" i="5"/>
  <c r="Y16" i="5"/>
  <c r="H121" i="12"/>
  <c r="H130" i="12"/>
  <c r="K42" i="4"/>
  <c r="L27" i="5"/>
  <c r="H111" i="12"/>
  <c r="H113" i="12"/>
  <c r="W27" i="5"/>
  <c r="V27" i="5"/>
  <c r="H22" i="12"/>
  <c r="H29" i="12"/>
  <c r="H31" i="12"/>
  <c r="E121" i="12"/>
  <c r="E130" i="12"/>
  <c r="E42" i="4"/>
  <c r="S27" i="5"/>
  <c r="E111" i="12"/>
  <c r="E113" i="12"/>
  <c r="T27" i="5"/>
  <c r="F27" i="5"/>
  <c r="D44" i="4"/>
  <c r="K113" i="12"/>
  <c r="H58" i="12"/>
  <c r="L26" i="4"/>
  <c r="H70" i="12"/>
  <c r="N42" i="4"/>
  <c r="M44" i="4"/>
  <c r="K111" i="12"/>
  <c r="K121" i="12"/>
  <c r="Q42" i="4"/>
  <c r="X27" i="5"/>
  <c r="J121" i="12"/>
  <c r="O42" i="4"/>
  <c r="P27" i="5"/>
  <c r="J111" i="12"/>
  <c r="J113" i="12"/>
  <c r="H18" i="4"/>
  <c r="H13" i="4"/>
  <c r="F58" i="12"/>
  <c r="F60" i="12"/>
  <c r="H22" i="4"/>
  <c r="H20" i="4"/>
  <c r="H24" i="4"/>
  <c r="F70" i="12"/>
  <c r="H26" i="4"/>
  <c r="H16" i="4"/>
  <c r="H25" i="4"/>
  <c r="H17" i="4"/>
  <c r="H15" i="4"/>
  <c r="H23" i="4"/>
  <c r="U26" i="4"/>
  <c r="V26" i="4"/>
  <c r="H21" i="4"/>
  <c r="H14" i="4"/>
  <c r="D25" i="4"/>
  <c r="D22" i="4"/>
  <c r="D20" i="4"/>
  <c r="D24" i="4"/>
  <c r="D15" i="4"/>
  <c r="D17" i="4"/>
  <c r="D21" i="4"/>
  <c r="D23" i="4"/>
  <c r="D13" i="4"/>
  <c r="D58" i="12"/>
  <c r="D70" i="12"/>
  <c r="D122" i="12"/>
  <c r="D123" i="12"/>
  <c r="D26" i="4"/>
  <c r="D18" i="4"/>
  <c r="D14" i="4"/>
  <c r="D16" i="4"/>
  <c r="I57" i="12"/>
  <c r="N39" i="4"/>
  <c r="AC39" i="4"/>
  <c r="AD39" i="4"/>
  <c r="N33" i="4"/>
  <c r="M45" i="4"/>
  <c r="E82" i="12"/>
  <c r="E92" i="12"/>
  <c r="E94" i="12"/>
  <c r="J27" i="5"/>
  <c r="G121" i="12"/>
  <c r="G130" i="12"/>
  <c r="I42" i="4"/>
  <c r="G111" i="12"/>
  <c r="G113" i="12"/>
  <c r="U27" i="5"/>
  <c r="E84" i="12"/>
  <c r="R22" i="4"/>
  <c r="E59" i="12"/>
  <c r="L25" i="4"/>
  <c r="I104" i="12"/>
  <c r="I112" i="12"/>
  <c r="I113" i="12"/>
  <c r="E70" i="12"/>
  <c r="E60" i="12"/>
  <c r="E93" i="12"/>
  <c r="U42" i="4"/>
  <c r="V42" i="4"/>
  <c r="G44" i="4"/>
  <c r="G31" i="12"/>
  <c r="E68" i="12"/>
  <c r="E48" i="12"/>
  <c r="E47" i="12"/>
  <c r="E49" i="12"/>
  <c r="K29" i="12"/>
  <c r="K22" i="12"/>
  <c r="D36" i="4"/>
  <c r="D30" i="4"/>
  <c r="D33" i="4"/>
  <c r="D57" i="12"/>
  <c r="D39" i="4"/>
  <c r="D32" i="4"/>
  <c r="D31" i="4"/>
  <c r="C45" i="4"/>
  <c r="D29" i="4"/>
  <c r="D35" i="4"/>
  <c r="D37" i="4"/>
  <c r="D80" i="12"/>
  <c r="D71" i="12"/>
  <c r="I49" i="12"/>
  <c r="I68" i="12"/>
  <c r="I48" i="12"/>
  <c r="L39" i="4"/>
  <c r="Y39" i="4"/>
  <c r="Z39" i="4"/>
  <c r="AA39" i="4"/>
  <c r="AB39" i="4"/>
  <c r="H57" i="12"/>
  <c r="L33" i="4"/>
  <c r="J59" i="12"/>
  <c r="J49" i="12"/>
  <c r="J48" i="12"/>
  <c r="D81" i="12"/>
  <c r="K49" i="12"/>
  <c r="K68" i="12"/>
  <c r="G70" i="12"/>
  <c r="G58" i="12"/>
  <c r="J17" i="4"/>
  <c r="J23" i="4"/>
  <c r="J15" i="4"/>
  <c r="J14" i="4"/>
  <c r="J21" i="4"/>
  <c r="Y26" i="4"/>
  <c r="Z26" i="4"/>
  <c r="J22" i="4"/>
  <c r="J24" i="4"/>
  <c r="W26" i="4"/>
  <c r="X26" i="4"/>
  <c r="J16" i="4"/>
  <c r="J25" i="4"/>
  <c r="J26" i="4"/>
  <c r="J20" i="4"/>
  <c r="J13" i="4"/>
  <c r="J29" i="4"/>
  <c r="J35" i="4"/>
  <c r="J39" i="4"/>
  <c r="J33" i="4"/>
  <c r="J38" i="4"/>
  <c r="G57" i="12"/>
  <c r="G92" i="12"/>
  <c r="J32" i="4"/>
  <c r="J36" i="4"/>
  <c r="W39" i="4"/>
  <c r="X39" i="4"/>
  <c r="J30" i="4"/>
  <c r="J37" i="4"/>
  <c r="G82" i="12"/>
  <c r="G84" i="12"/>
  <c r="J31" i="4"/>
  <c r="L38" i="4"/>
  <c r="K82" i="12"/>
  <c r="K92" i="12"/>
  <c r="I31" i="12"/>
  <c r="I40" i="12"/>
  <c r="I47" i="12"/>
  <c r="S39" i="4"/>
  <c r="T39" i="4"/>
  <c r="J22" i="12"/>
  <c r="J29" i="12"/>
  <c r="I22" i="12"/>
  <c r="F84" i="12"/>
  <c r="I72" i="12"/>
  <c r="R14" i="4"/>
  <c r="K58" i="12"/>
  <c r="K59" i="12"/>
  <c r="F59" i="12"/>
  <c r="K81" i="12"/>
  <c r="K84" i="12"/>
  <c r="F83" i="12"/>
  <c r="K48" i="12"/>
  <c r="R29" i="4"/>
  <c r="R40" i="4"/>
  <c r="R34" i="4"/>
  <c r="R30" i="4"/>
  <c r="R41" i="4"/>
  <c r="R32" i="4"/>
  <c r="R36" i="4"/>
  <c r="R35" i="4"/>
  <c r="AE39" i="4"/>
  <c r="AF39" i="4"/>
  <c r="R39" i="4"/>
  <c r="R31" i="4"/>
  <c r="R37" i="4"/>
  <c r="R43" i="4"/>
  <c r="R15" i="4"/>
  <c r="R24" i="4"/>
  <c r="R20" i="4"/>
  <c r="R21" i="4"/>
  <c r="R19" i="4"/>
  <c r="R23" i="4"/>
  <c r="R17" i="4"/>
  <c r="R27" i="5"/>
  <c r="Y27" i="5"/>
  <c r="H42" i="4"/>
  <c r="H41" i="4"/>
  <c r="F131" i="12"/>
  <c r="F132" i="12"/>
  <c r="F93" i="12"/>
  <c r="F94" i="12"/>
  <c r="G45" i="4"/>
  <c r="H43" i="4"/>
  <c r="Q44" i="4"/>
  <c r="AE42" i="4"/>
  <c r="AF42" i="4"/>
  <c r="AC42" i="4"/>
  <c r="AD42" i="4"/>
  <c r="O44" i="4"/>
  <c r="P42" i="4"/>
  <c r="H122" i="12"/>
  <c r="H123" i="12"/>
  <c r="H71" i="12"/>
  <c r="G60" i="12"/>
  <c r="E122" i="12"/>
  <c r="E123" i="12"/>
  <c r="E72" i="12"/>
  <c r="I59" i="12"/>
  <c r="I82" i="12"/>
  <c r="I60" i="12"/>
  <c r="F71" i="12"/>
  <c r="F122" i="12"/>
  <c r="F123" i="12"/>
  <c r="F72" i="12"/>
  <c r="J130" i="12"/>
  <c r="J123" i="12"/>
  <c r="I93" i="12"/>
  <c r="I131" i="12"/>
  <c r="I132" i="12"/>
  <c r="N41" i="4"/>
  <c r="N43" i="4"/>
  <c r="N44" i="4"/>
  <c r="S42" i="4"/>
  <c r="T42" i="4"/>
  <c r="E44" i="4"/>
  <c r="K44" i="4"/>
  <c r="Y42" i="4"/>
  <c r="Z42" i="4"/>
  <c r="R42" i="4"/>
  <c r="D72" i="12"/>
  <c r="H72" i="12"/>
  <c r="I44" i="4"/>
  <c r="W42" i="4"/>
  <c r="X42" i="4"/>
  <c r="J42" i="4"/>
  <c r="AA42" i="4"/>
  <c r="AB42" i="4"/>
  <c r="K80" i="12"/>
  <c r="K83" i="12"/>
  <c r="J31" i="12"/>
  <c r="J40" i="12"/>
  <c r="J47" i="12"/>
  <c r="I80" i="12"/>
  <c r="I71" i="12"/>
  <c r="G83" i="12"/>
  <c r="D59" i="12"/>
  <c r="D92" i="12"/>
  <c r="D93" i="12"/>
  <c r="D60" i="12"/>
  <c r="D82" i="12"/>
  <c r="D83" i="12"/>
  <c r="G72" i="12"/>
  <c r="G122" i="12"/>
  <c r="G123" i="12"/>
  <c r="G71" i="12"/>
  <c r="K40" i="12"/>
  <c r="K47" i="12"/>
  <c r="K31" i="12"/>
  <c r="K70" i="12"/>
  <c r="K60" i="12"/>
  <c r="G59" i="12"/>
  <c r="H59" i="12"/>
  <c r="H82" i="12"/>
  <c r="H60" i="12"/>
  <c r="E80" i="12"/>
  <c r="E83" i="12"/>
  <c r="E71" i="12"/>
  <c r="F43" i="4"/>
  <c r="F41" i="4"/>
  <c r="F42" i="4"/>
  <c r="S44" i="4"/>
  <c r="T44" i="4"/>
  <c r="E45" i="4"/>
  <c r="S45" i="4"/>
  <c r="T45" i="4"/>
  <c r="E131" i="12"/>
  <c r="E132" i="12"/>
  <c r="AC44" i="4"/>
  <c r="AD44" i="4"/>
  <c r="P41" i="4"/>
  <c r="J93" i="12"/>
  <c r="P43" i="4"/>
  <c r="O45" i="4"/>
  <c r="AC45" i="4"/>
  <c r="AD45" i="4"/>
  <c r="P44" i="4"/>
  <c r="H44" i="4"/>
  <c r="L44" i="4"/>
  <c r="L41" i="4"/>
  <c r="H131" i="12"/>
  <c r="H132" i="12"/>
  <c r="L43" i="4"/>
  <c r="H93" i="12"/>
  <c r="Y44" i="4"/>
  <c r="Z44" i="4"/>
  <c r="K45" i="4"/>
  <c r="AE44" i="4"/>
  <c r="AF44" i="4"/>
  <c r="K93" i="12"/>
  <c r="R44" i="4"/>
  <c r="Q45" i="4"/>
  <c r="AE45" i="4"/>
  <c r="AF45" i="4"/>
  <c r="U44" i="4"/>
  <c r="V44" i="4"/>
  <c r="L42" i="4"/>
  <c r="AA44" i="4"/>
  <c r="AB44" i="4"/>
  <c r="I92" i="12"/>
  <c r="I94" i="12"/>
  <c r="I84" i="12"/>
  <c r="I83" i="12"/>
  <c r="J43" i="4"/>
  <c r="G93" i="12"/>
  <c r="G94" i="12"/>
  <c r="G131" i="12"/>
  <c r="G132" i="12"/>
  <c r="J41" i="4"/>
  <c r="W44" i="4"/>
  <c r="X44" i="4"/>
  <c r="I45" i="4"/>
  <c r="W45" i="4"/>
  <c r="X45" i="4"/>
  <c r="U45" i="4"/>
  <c r="V45" i="4"/>
  <c r="D84" i="12"/>
  <c r="H92" i="12"/>
  <c r="H94" i="12"/>
  <c r="H83" i="12"/>
  <c r="H84" i="12"/>
  <c r="D94" i="12"/>
  <c r="K122" i="12"/>
  <c r="K72" i="12"/>
  <c r="K71" i="12"/>
  <c r="F44" i="4"/>
  <c r="AA45" i="4"/>
  <c r="AB45" i="4"/>
  <c r="Y45" i="4"/>
  <c r="Z45" i="4"/>
  <c r="J44" i="4"/>
  <c r="K131" i="12"/>
  <c r="K94" i="12"/>
  <c r="J131" i="12"/>
  <c r="J132" i="12"/>
  <c r="J94" i="12"/>
  <c r="K130" i="12"/>
  <c r="K132" i="12"/>
  <c r="K123" i="12"/>
</calcChain>
</file>

<file path=xl/sharedStrings.xml><?xml version="1.0" encoding="utf-8"?>
<sst xmlns="http://schemas.openxmlformats.org/spreadsheetml/2006/main" count="277" uniqueCount="199">
  <si>
    <t xml:space="preserve">Cuentas por pagar a corto plazo </t>
  </si>
  <si>
    <t xml:space="preserve">Sobregiro bancario </t>
  </si>
  <si>
    <t>Parte corriente de préstamos a largo plazo</t>
  </si>
  <si>
    <t xml:space="preserve">Otros pasivos corrientes </t>
  </si>
  <si>
    <t xml:space="preserve">Efectivo y equivalente de efectivo </t>
  </si>
  <si>
    <t xml:space="preserve">Cuentas por cobrar a corto plazo </t>
  </si>
  <si>
    <t xml:space="preserve">Inventarios </t>
  </si>
  <si>
    <t xml:space="preserve">Cuentas por cobrar a largo plazo </t>
  </si>
  <si>
    <t xml:space="preserve">Inversiones a largo plazo </t>
  </si>
  <si>
    <t xml:space="preserve">Otros activos financieros </t>
  </si>
  <si>
    <t xml:space="preserve">Propiedad, planta y equipo neto </t>
  </si>
  <si>
    <t xml:space="preserve">Activos intangibles </t>
  </si>
  <si>
    <t>Cuentas por pagar a largo plazo</t>
  </si>
  <si>
    <t>Préstamos a largo plazo</t>
  </si>
  <si>
    <t>Instrumentos de deuda</t>
  </si>
  <si>
    <t>Impuestos</t>
  </si>
  <si>
    <t>Ingresos por transacciones con contraprestación</t>
  </si>
  <si>
    <t>Transferencias y donaciones</t>
  </si>
  <si>
    <t>Sueldos, salarios y beneficios a empleados</t>
  </si>
  <si>
    <t>Subvenciones y otros pagos por transferencias</t>
  </si>
  <si>
    <t>Suministros y material para consumo</t>
  </si>
  <si>
    <t>Gasto de depreciación y amortización</t>
  </si>
  <si>
    <t>Otros gastos</t>
  </si>
  <si>
    <t>Gastos financieros</t>
  </si>
  <si>
    <t>Capital</t>
  </si>
  <si>
    <t>Gobierno Central de la República Dominicana</t>
  </si>
  <si>
    <t>Monto</t>
  </si>
  <si>
    <t>Estado de Situación Financiera</t>
  </si>
  <si>
    <t>(Valores en RD$)</t>
  </si>
  <si>
    <t>Cuentas / Años</t>
  </si>
  <si>
    <t xml:space="preserve">Total de Pasivos </t>
  </si>
  <si>
    <t>Total de Pasivos y Activos netos</t>
  </si>
  <si>
    <t xml:space="preserve">Resultados del período </t>
  </si>
  <si>
    <t>Activos Netos/Patrimonio</t>
  </si>
  <si>
    <t>Cuentas</t>
  </si>
  <si>
    <t>Razón de Endeudamiento vs Índice de Solvencia</t>
  </si>
  <si>
    <t>Efectivo y equivalente</t>
  </si>
  <si>
    <t>Inventarios</t>
  </si>
  <si>
    <t>Pasivos corrientes</t>
  </si>
  <si>
    <t>Gastos pagados por anticipado</t>
  </si>
  <si>
    <t>Cuentas por cobrar corto plazo</t>
  </si>
  <si>
    <t>Razón de Apalancamiento</t>
  </si>
  <si>
    <t>Rendimiento sobre los Activos</t>
  </si>
  <si>
    <t>Rendimiento sobre Excedente del Patrimonio</t>
  </si>
  <si>
    <t>Margen de Rendimiento</t>
  </si>
  <si>
    <t>Si es negativo, evidencia que el objetivo del estado no es la obtención de excedentes.</t>
  </si>
  <si>
    <t>Estado de Rendimiento Financiero</t>
  </si>
  <si>
    <t>Total de Ingesos</t>
  </si>
  <si>
    <t>Total de Gastos</t>
  </si>
  <si>
    <t>Resultados acumulados</t>
  </si>
  <si>
    <t>Ganancia (pérdida) por diferencia cambiaria</t>
  </si>
  <si>
    <t>Estado de Flujos de Efectivo</t>
  </si>
  <si>
    <t>Flujo de efectivo procedente de actividades operativas</t>
  </si>
  <si>
    <t>Cobro de Impuestos</t>
  </si>
  <si>
    <t>Contribuciones a la seguridad social</t>
  </si>
  <si>
    <t>Cobros por ventas de bienes, servicios y arrendamientos</t>
  </si>
  <si>
    <t>Cobros de subvenciones, transferencias y otras asignaciones</t>
  </si>
  <si>
    <t>Cobros de dividendos empresariales</t>
  </si>
  <si>
    <t>Cobros de intereses financieros</t>
  </si>
  <si>
    <t>Cobros por diferencias cambiarias</t>
  </si>
  <si>
    <t>Otros cobros</t>
  </si>
  <si>
    <t>Pagos a los trabajadores o en beneficio de ellos</t>
  </si>
  <si>
    <t>Pagos por contribuciones a la seguridad social</t>
  </si>
  <si>
    <t>Pagos a otras entidades para financiar operaciones (transferencias)</t>
  </si>
  <si>
    <t>Pagos de pensiones y jubilaciones</t>
  </si>
  <si>
    <t>Pagos a proveedores</t>
  </si>
  <si>
    <t>Pagos de intereses y comisiones por préstamos y divisas</t>
  </si>
  <si>
    <t>Pagos por diferencias cambiarias</t>
  </si>
  <si>
    <t>Otros pagos</t>
  </si>
  <si>
    <t>Flujos de efectivos netos de las actividades operativas</t>
  </si>
  <si>
    <t>Flujos de efectivo de las actividades de Inversión</t>
  </si>
  <si>
    <t>Pagos por adquisición de propiedad, planta y equipo</t>
  </si>
  <si>
    <t>Pagos por adquisición de intangibles y otros activos de largo plazo</t>
  </si>
  <si>
    <t>Pagos por adquisición de títulos patrimoniales o de deuda y participaciones en asociaciones</t>
  </si>
  <si>
    <t>Flujos de efectivo netos por las actividades de Inversión</t>
  </si>
  <si>
    <t>Flujos de efectivo de las actividades de financiación</t>
  </si>
  <si>
    <t>Cobros por emisión de títulos de deudas - bonos</t>
  </si>
  <si>
    <t>Cobros por préstamos, pagarés, hipótecas, fondos de terceros</t>
  </si>
  <si>
    <t>Pago reembolso en efectivo de los montos por emisión de títulos de deuda-bonos</t>
  </si>
  <si>
    <t>Pago reembolso en efectivo de los montos recibidos por préstamos, pagarés, hipótecas</t>
  </si>
  <si>
    <t>Flujos de efectivo netos por las actividades de financiación</t>
  </si>
  <si>
    <t>Incremento / Disminución neta del efectivo y equivalente</t>
  </si>
  <si>
    <t>Efectivo y equivalente al inicio del período</t>
  </si>
  <si>
    <t>Efectivo y equivalente al final del período</t>
  </si>
  <si>
    <t>Total de  Activos</t>
  </si>
  <si>
    <t xml:space="preserve">Ingresos </t>
  </si>
  <si>
    <t xml:space="preserve">Gastos </t>
  </si>
  <si>
    <t>Total de Activos netos/patrimonio</t>
  </si>
  <si>
    <t>Enero - junio 2021</t>
  </si>
  <si>
    <t>Otros Ingresos</t>
  </si>
  <si>
    <t>Pagos por anticipado</t>
  </si>
  <si>
    <t>Enero - junio 2022</t>
  </si>
  <si>
    <t>Inversiones financieras a corto plazo</t>
  </si>
  <si>
    <t>Cobros por ventas de intangibles y otros activos de largo plazo</t>
  </si>
  <si>
    <t>Enero - junio 2019</t>
  </si>
  <si>
    <t>Enero - junio 2020</t>
  </si>
  <si>
    <t>Enero - junio 2018</t>
  </si>
  <si>
    <t>Total de pasivos</t>
  </si>
  <si>
    <t>Total de activos</t>
  </si>
  <si>
    <t>Activos corrientes</t>
  </si>
  <si>
    <t>Pasivos no corrientes</t>
  </si>
  <si>
    <t>Activos no corrientes</t>
  </si>
  <si>
    <t xml:space="preserve"> Activos corrientes</t>
  </si>
  <si>
    <t>Activos</t>
  </si>
  <si>
    <t>Pasivos</t>
  </si>
  <si>
    <t>2019 / 2018</t>
  </si>
  <si>
    <t>2020 / 2019</t>
  </si>
  <si>
    <t>2021 / 2020</t>
  </si>
  <si>
    <t>2022 / 2021</t>
  </si>
  <si>
    <t xml:space="preserve">Evidencia los recursos efectivamente disponibles para la entidad, una vez son cubiertas las obligaciones de corto plazo  </t>
  </si>
  <si>
    <t>Se lee en veces</t>
  </si>
  <si>
    <t>Evalúa la capacidad de los activos totales para hacer frente a los distintos compromisos de deuda (corto o largo plazo)</t>
  </si>
  <si>
    <t xml:space="preserve">Conceptos: </t>
  </si>
  <si>
    <t>Fórmula: Prueba super ácida = (efectivo y equivalente + cuentas por cobrar) / pasivos corrientes</t>
  </si>
  <si>
    <t>Fórmula: Índice de solvencia = (total de activos / total de pasivos) * 100</t>
  </si>
  <si>
    <t xml:space="preserve">Fórmula: Endeudamiento total = (total de pasivos / total de activos) </t>
  </si>
  <si>
    <t>Mide la capacidad del Estado en liquidar sus obligacionees de corto plazo, descontando la efectividad de los inventarios, que en la mayoría de los Gobiernos no se encuentran registrados en su totalidad o no existe una mayor de facilidad de ser convertidos en efectivo. La prueba super ácida mide, entonces, la capacidad de los activos de mayor convertibilidad para sufragar los pasivos de corto plazo. La prueba extrema ácida se encarga de medir qué tanto los activos realmente liquidos, disponibles en caja, son suficientes para hacerle frente a los pasivos de corto plazo, ante cualquier necesidad de recursos.</t>
  </si>
  <si>
    <t>Fórmula: Prueba extrema ácida  = efectivo y equivalente / pasivos corrientes</t>
  </si>
  <si>
    <t>Calidad de la Deuda</t>
  </si>
  <si>
    <t>Fórmula: Calidad de la deuda de corto plazo = (pasivos corrientes / total de pasivos) * 100</t>
  </si>
  <si>
    <t>Fórmula: Calidad de deuda de largo plazo = (pasivos no corrientes / total de pasivos) *100</t>
  </si>
  <si>
    <t>Determina el peso o participación de cada una de la categoria de pasivos sobre el financiamiento total de la entidad</t>
  </si>
  <si>
    <t>Permite evaluar cuánto del patrimonio estatal está financiado por deudas con terceros. Si es mayor a 1 o negativo, indica que las deudas superan al patrimonio estatal</t>
  </si>
  <si>
    <t>Fórmula: CT = activos corrientes - pasivos corrientes</t>
  </si>
  <si>
    <t>Fórmula: RC = activos corrientes / pasivos corrientes</t>
  </si>
  <si>
    <t xml:space="preserve">Expresa la capacidad del gobierno para generar un resultado positivo o ahorro, dado los ingresos obtenidos frente a los gastos. Un indicador superior al 100%, indica que los gastos son mayores a los ingresos, por lo que el resultado del período es un desahorro. Caso contrario o inferior al 100%, indica ingresos mayores a los gastos. </t>
  </si>
  <si>
    <t xml:space="preserve"> Relaciona los activos y pasivos de corto plazo de una entidad, con el objetivo de conocer la capacidad de esta para enfrentar sus compromisos corrientes.</t>
  </si>
  <si>
    <t>Prueba Ácida tradicional (en veces)</t>
  </si>
  <si>
    <t>Prueba Super ácida (en veces)</t>
  </si>
  <si>
    <t>Prueba Extrema ácida o razón de pago inmediato (en veces)</t>
  </si>
  <si>
    <t>Relación Ingresos y Gastos</t>
  </si>
  <si>
    <t>Razón Corriente o Liquidez Corriente</t>
  </si>
  <si>
    <t>Endeudamiento Total (en veces)</t>
  </si>
  <si>
    <t>Liquidez</t>
  </si>
  <si>
    <t>Endeudamiento</t>
  </si>
  <si>
    <t>Rentabilidad</t>
  </si>
  <si>
    <t>Estima el rendimiento obtenido sobre el total de activos</t>
  </si>
  <si>
    <t xml:space="preserve">Margen Financiero </t>
  </si>
  <si>
    <r>
      <t xml:space="preserve">Sector Público: </t>
    </r>
    <r>
      <rPr>
        <sz val="12"/>
        <rFont val="AvenirNext LT Pro Cn"/>
        <family val="2"/>
      </rPr>
      <t>se define como el conjunto de organismos de carácter público, creado por leyes o decretos, que tienen la función de realizar actividades propias de Gobierno, así como brindar a la población bienes y servicios de mercado y no de mercado. Para la República Dominicana, se divide en Sector Público no Financiero (Gobierno central, descentralizadas y autónomas no financieras, instituciones públicas de la Seguridad Social, empresas públicas no financieras y gobiernos locales) y en Sector Público financiero (que contempla a todas las instituciones creadoras de dinero como activo).</t>
    </r>
  </si>
  <si>
    <r>
      <t xml:space="preserve">Gobierno central: </t>
    </r>
    <r>
      <rPr>
        <sz val="12"/>
        <rFont val="AvenirNext LT Pro Cn"/>
        <family val="2"/>
      </rPr>
      <t xml:space="preserve">para la República Dominicana, es un ente o unidad institucional, que forma parte del sector públicdo, responsable de la conducción político - administrativa, legislativa, judicial, electoral y fiscalizadora de la república. En tal sentido, está conformado por el Poder Legislativo (Cámara de Senadores y Cámara de Diputados), Poder Ejecutivo (Presidencia y ministerios), Poder Judicial. Así como los órganos constitucionales: Junta Central Electoral, Cámara de Cuentas, Defensor del Pueblo, Tribunal Superior Electoral y Tribunal Constitucional. </t>
    </r>
  </si>
  <si>
    <r>
      <t xml:space="preserve">Ratios Financieros: </t>
    </r>
    <r>
      <rPr>
        <sz val="12"/>
        <rFont val="AvenirNext LT Pro Cn"/>
        <family val="2"/>
      </rPr>
      <t>son indicadores que se construyen con informaciones contenidas en los estados financieros de propósito general, con el objetivo de medir la situación financiera, rendimiento y grado de liquidez  de un ente u organismo, que prepara estados sobre la base del devengado.</t>
    </r>
    <r>
      <rPr>
        <b/>
        <sz val="12"/>
        <rFont val="AvenirNext LT Pro Cn"/>
        <family val="2"/>
      </rPr>
      <t xml:space="preserve"> </t>
    </r>
    <r>
      <rPr>
        <sz val="12"/>
        <rFont val="AvenirNext LT Pro Cn"/>
        <family val="2"/>
      </rPr>
      <t>Estos ratios se pueden clasificiar por: liquidez, endeudamiento, rentabilidad, actividad, entre otras.</t>
    </r>
    <r>
      <rPr>
        <b/>
        <sz val="12"/>
        <rFont val="AvenirNext LT Pro Cn"/>
        <family val="2"/>
      </rPr>
      <t xml:space="preserve"> </t>
    </r>
    <r>
      <rPr>
        <sz val="12"/>
        <rFont val="AvenirNext LT Pro Cn"/>
        <family val="2"/>
      </rPr>
      <t>Los ratios se pueden dividir atendiendo al tiempo. Por ejemplo, las razones de corto plazo, miden la liquidez o rendimiento, mientras las de largo plazo, el nivel de endeudamiento o productividad.</t>
    </r>
  </si>
  <si>
    <r>
      <t xml:space="preserve">Razón Capital </t>
    </r>
    <r>
      <rPr>
        <b/>
        <sz val="14"/>
        <color indexed="9"/>
        <rFont val="AvenirNext LT Pro Cn"/>
        <family val="2"/>
      </rPr>
      <t xml:space="preserve"> de Trabajo  (CT)</t>
    </r>
  </si>
  <si>
    <t xml:space="preserve"> Capital de Trabajo </t>
  </si>
  <si>
    <t>Razón Circulante (en veces)</t>
  </si>
  <si>
    <t>Prueba Ácida y Variantes</t>
  </si>
  <si>
    <t>Razón Endeudamiento L/P (pasivos no corrientes / total de activos) (en %)</t>
  </si>
  <si>
    <t>Índice de Solvencia (total de activos / total de pasivos) (en %)</t>
  </si>
  <si>
    <t>Razón Endeudamiento C/P (pasivos corrientes / total de activos) (en %)</t>
  </si>
  <si>
    <t xml:space="preserve">Ambos indicadores permiten analizar la correlación entre los activos y pasivos de una entidad. El endeudamiento total mide la dependencia de los pasivos sobre los activos. Para el caso del sector público siempre es mayor, debido al mayor peso de recursos externos (préstamos e instrumentos de deuda) que los activos registrados. Una razón alta indica que terceros o acreedores afectan significativa a la entidad. El índice de solvencia por su parte mide la relación inversa, qué tanto los activos representan de los pasivos. </t>
  </si>
  <si>
    <t>Calidad de la deuda de corto plazo (en %)</t>
  </si>
  <si>
    <t>Calidad de la deuda de largo plazo (en %)</t>
  </si>
  <si>
    <t>Fórmula: Razón de apalancamiento = total de pasivos / total de patrimonio</t>
  </si>
  <si>
    <t>Total de patrimonio</t>
  </si>
  <si>
    <t>Razón Apalancamiento (en veces)</t>
  </si>
  <si>
    <t>Total de ingresos</t>
  </si>
  <si>
    <t>Fórmula: Rel. Rel G/I =  (gastos / ingresos)*100</t>
  </si>
  <si>
    <t>Total de gastos</t>
  </si>
  <si>
    <t>Fórmula: Margen de rendimiento = (resultados del período / total de ingresos)*100</t>
  </si>
  <si>
    <t>Expresa la capacidad del Gobierno para generar un resultado positivo o ahorro, dado los ingresos obtenidos. El propósito gubernamental no es lograr rentabilidad financiera, sino social, por lo que no se espera que dicho valor sea positivo. En sentido más estricto, esta razón se pudiera evaluar en función de las ventas o de los ingresos con contraprestación que obtiene el Gobierno</t>
  </si>
  <si>
    <t xml:space="preserve">Resultados de período </t>
  </si>
  <si>
    <t>Rendimiento sobre la Inversión</t>
  </si>
  <si>
    <t>Indica cuál es el rendimiento que se genera a partir del patrimonio de la entidad o los derechos de las acciones. En la mayoria de los estados nacionales, este valor tiende a ser negativo, dado que la rentabilidad que se persigue es social, no financiera, por lo que los gastos son mayores  a los ingresos, o por dificultades de registro, no se tiene todo el conjunto de activos levantados, lo que afectan el patrimonio estatal.</t>
  </si>
  <si>
    <t>Rel. Excedente al Patrimonio</t>
  </si>
  <si>
    <t>Análisis Horizontal o Variación</t>
  </si>
  <si>
    <t>2023 / 2022</t>
  </si>
  <si>
    <t>Análisis Horizontal (%)</t>
  </si>
  <si>
    <t>Fórmula: Prueba ácida tradicional = (activos corrientes - inventario - gastos anticipados) / pasivos corrientes</t>
  </si>
  <si>
    <t>RAZONES  E INDICADORES FINANCIEROS IDENTIFICADOS</t>
  </si>
  <si>
    <t>Análisis vertical (%)</t>
  </si>
  <si>
    <t>Participación en resultado en asociadas</t>
  </si>
  <si>
    <t>N/A</t>
  </si>
  <si>
    <r>
      <t>Resultado</t>
    </r>
    <r>
      <rPr>
        <b/>
        <sz val="9.5"/>
        <color indexed="9"/>
        <rFont val="AvenirNext LT Pro Cn"/>
        <family val="2"/>
      </rPr>
      <t xml:space="preserve"> del período</t>
    </r>
  </si>
  <si>
    <r>
      <t>Análisis v</t>
    </r>
    <r>
      <rPr>
        <b/>
        <sz val="8"/>
        <color indexed="9"/>
        <rFont val="AvenirNext LT Pro Cn"/>
        <family val="2"/>
      </rPr>
      <t>ertical (%)</t>
    </r>
  </si>
  <si>
    <t>Cobros por reembolsos de préstamos o anticipos hechos a terceros</t>
  </si>
  <si>
    <t>Cobros por inversiones en opciones</t>
  </si>
  <si>
    <t>Cobros por venta de propiedad planta y equipos</t>
  </si>
  <si>
    <t>Dirección General de Contabilidad Gubernamental</t>
  </si>
  <si>
    <t>Dirección de Análisis de la Información Financiera</t>
  </si>
  <si>
    <t>Razones financieras</t>
  </si>
  <si>
    <t>Fuente: elaborado por la Dirección de Análisis de la Información Financiera, de la Dirección General de Contabilidad Gubernamental</t>
  </si>
  <si>
    <t>Enero - junio 2023 (1/)</t>
  </si>
  <si>
    <t>1/ cifras preliminares</t>
  </si>
  <si>
    <t>2023 (1/)</t>
  </si>
  <si>
    <t>2024 (1/)</t>
  </si>
  <si>
    <t>2024 / 2023</t>
  </si>
  <si>
    <t>Enero - junio 2024 (1/)</t>
  </si>
  <si>
    <t>Pagos por conceptos de contratos a futuro, a plazo, opciones o permuta</t>
  </si>
  <si>
    <t>Fórmula: ROA = (resultados del período / total de activos)*100</t>
  </si>
  <si>
    <t xml:space="preserve">Razón de Deuda sobre los activos: de corto y largo plazo </t>
  </si>
  <si>
    <t>Fórmula: Endeudamiento de corto plazo sobre los activos = (pasivos corrientes / total de activos) * 100</t>
  </si>
  <si>
    <t>Fórmula: Endeudamiento de largo plazo sobre los activos = (pasivos no corrientes / total de activos) *100</t>
  </si>
  <si>
    <t>Fórmula: ROE  = (resultados de período / total patrimonio)*100</t>
  </si>
  <si>
    <t>*El patrimonio estatal es negativo, por tanto el ROE sigue la misma tendencia</t>
  </si>
  <si>
    <t>2025 (1/)</t>
  </si>
  <si>
    <t>Al 30 de junio de 2018 - 2025</t>
  </si>
  <si>
    <t>Ministerio de Hacienda y Economía</t>
  </si>
  <si>
    <t>Período enero - junio 2018 - 2025</t>
  </si>
  <si>
    <t>2025 / 2024</t>
  </si>
  <si>
    <t>Enero - junio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</si>
</sst>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56" x14ac:knownFonts="1">
    <font>
      <sz val="11"/>
      <color theme="1"/>
      <name val="Calibri"/>
      <family val="2"/>
      <scheme val="minor"/>
    </font>
    <font>
      <sz val="10"/>
      <name val="Arial"/>
      <family val="2"/>
    </font>
    <font>
      <sz val="11"/>
      <color indexed="8"/>
      <name val="Calibri"/>
      <family val="2"/>
    </font>
    <font>
      <sz val="9"/>
      <name val="AvenirNext LT Pro Cn"/>
      <family val="2"/>
    </font>
    <font>
      <b/>
      <sz val="9"/>
      <color indexed="9"/>
      <name val="AvenirNext LT Pro Cn"/>
      <family val="2"/>
    </font>
    <font>
      <b/>
      <sz val="10"/>
      <color indexed="9"/>
      <name val="AvenirNext LT Pro Cn"/>
      <family val="2"/>
    </font>
    <font>
      <sz val="10"/>
      <name val="AvenirNext LT Pro Cn"/>
      <family val="2"/>
    </font>
    <font>
      <b/>
      <sz val="10"/>
      <name val="AvenirNext LT Pro Cn"/>
      <family val="2"/>
    </font>
    <font>
      <sz val="11"/>
      <name val="AvenirNext LT Pro Cn"/>
      <family val="2"/>
    </font>
    <font>
      <b/>
      <sz val="9.5"/>
      <color indexed="9"/>
      <name val="AvenirNext LT Pro Cn"/>
      <family val="2"/>
    </font>
    <font>
      <sz val="8"/>
      <name val="AvenirNext LT Pro Cn"/>
      <family val="2"/>
    </font>
    <font>
      <b/>
      <sz val="8"/>
      <color indexed="9"/>
      <name val="AvenirNext LT Pro Cn"/>
      <family val="2"/>
    </font>
    <font>
      <b/>
      <sz val="8"/>
      <color indexed="9"/>
      <name val="AvenirNext LT Pro Cn"/>
      <family val="2"/>
    </font>
    <font>
      <b/>
      <sz val="8"/>
      <name val="AvenirNext LT Pro Cn"/>
      <family val="2"/>
    </font>
    <font>
      <b/>
      <sz val="10"/>
      <name val="AvenirNext LT Pro Cn"/>
      <family val="2"/>
    </font>
    <font>
      <b/>
      <sz val="11"/>
      <name val="AvenirNext LT Pro Cn"/>
      <family val="2"/>
    </font>
    <font>
      <sz val="14"/>
      <name val="AvenirNext LT Pro Cn"/>
      <family val="2"/>
    </font>
    <font>
      <b/>
      <sz val="14"/>
      <color indexed="9"/>
      <name val="AvenirNext LT Pro Cn"/>
      <family val="2"/>
    </font>
    <font>
      <sz val="16"/>
      <name val="AvenirNext LT Pro Cn"/>
      <family val="2"/>
    </font>
    <font>
      <sz val="12"/>
      <name val="AvenirNext LT Pro Cn"/>
      <family val="2"/>
    </font>
    <font>
      <b/>
      <sz val="12"/>
      <name val="AvenirNext LT Pro Cn"/>
      <family val="2"/>
    </font>
    <font>
      <sz val="11"/>
      <color theme="1"/>
      <name val="Calibri"/>
      <family val="2"/>
      <scheme val="minor"/>
    </font>
    <font>
      <sz val="11"/>
      <color theme="1"/>
      <name val="AvenirNext LT Pro Cn"/>
      <family val="2"/>
    </font>
    <font>
      <b/>
      <sz val="11"/>
      <color theme="1"/>
      <name val="AvenirNext LT Pro Cn"/>
      <family val="2"/>
    </font>
    <font>
      <sz val="10"/>
      <color theme="1"/>
      <name val="AvenirNext LT Pro Cn"/>
      <family val="2"/>
    </font>
    <font>
      <b/>
      <sz val="10"/>
      <color rgb="FF231F20"/>
      <name val="AvenirNext LT Pro Cn"/>
      <family val="2"/>
    </font>
    <font>
      <sz val="9"/>
      <color theme="1"/>
      <name val="AvenirNext LT Pro Cn"/>
      <family val="2"/>
    </font>
    <font>
      <sz val="9"/>
      <color rgb="FF231F20"/>
      <name val="AvenirNext LT Pro Cn"/>
      <family val="2"/>
    </font>
    <font>
      <b/>
      <sz val="9"/>
      <color rgb="FF231F20"/>
      <name val="AvenirNext LT Pro Cn"/>
      <family val="2"/>
    </font>
    <font>
      <b/>
      <sz val="12"/>
      <color theme="1"/>
      <name val="AvenirNext LT Pro Cn"/>
      <family val="2"/>
    </font>
    <font>
      <b/>
      <sz val="10"/>
      <color theme="1"/>
      <name val="AvenirNext LT Pro Cn"/>
      <family val="2"/>
    </font>
    <font>
      <sz val="8"/>
      <color rgb="FF000000"/>
      <name val="AvenirNext LT Pro Cn"/>
      <family val="2"/>
    </font>
    <font>
      <sz val="8"/>
      <color theme="1"/>
      <name val="AvenirNext LT Pro Cn"/>
      <family val="2"/>
    </font>
    <font>
      <b/>
      <sz val="8"/>
      <color theme="0"/>
      <name val="AvenirNext LT Pro Cn"/>
      <family val="2"/>
    </font>
    <font>
      <b/>
      <sz val="10"/>
      <color theme="0"/>
      <name val="AvenirNext LT Pro Cn"/>
      <family val="2"/>
    </font>
    <font>
      <b/>
      <sz val="10"/>
      <color rgb="FFFF0000"/>
      <name val="AvenirNext LT Pro Cn"/>
      <family val="2"/>
    </font>
    <font>
      <b/>
      <sz val="9"/>
      <color rgb="FFFF0000"/>
      <name val="AvenirNext LT Pro Cn"/>
      <family val="2"/>
    </font>
    <font>
      <sz val="10"/>
      <color rgb="FFFF0000"/>
      <name val="AvenirNext LT Pro Cn"/>
      <family val="2"/>
    </font>
    <font>
      <sz val="14"/>
      <color theme="1"/>
      <name val="AvenirNext LT Pro Cn"/>
      <family val="2"/>
    </font>
    <font>
      <sz val="12"/>
      <color theme="1"/>
      <name val="AvenirNext LT Pro Cn"/>
      <family val="2"/>
    </font>
    <font>
      <sz val="11"/>
      <color rgb="FF231F20"/>
      <name val="AvenirNext LT Pro Cn"/>
      <family val="2"/>
    </font>
    <font>
      <b/>
      <sz val="11"/>
      <color rgb="FF231F20"/>
      <name val="AvenirNext LT Pro Cn"/>
      <family val="2"/>
    </font>
    <font>
      <b/>
      <sz val="14"/>
      <color theme="1"/>
      <name val="AvenirNext LT Pro Cn"/>
      <family val="2"/>
    </font>
    <font>
      <sz val="10"/>
      <color rgb="FF231F20"/>
      <name val="AvenirNext LT Pro Cn"/>
      <family val="2"/>
    </font>
    <font>
      <sz val="10"/>
      <color rgb="FF000000"/>
      <name val="AvenirNext LT Pro Cn"/>
      <family val="2"/>
    </font>
    <font>
      <sz val="18"/>
      <color theme="1"/>
      <name val="AvenirNext LT Pro Cn"/>
      <family val="2"/>
    </font>
    <font>
      <sz val="16"/>
      <color theme="1"/>
      <name val="AvenirNext LT Pro Cn"/>
      <family val="2"/>
    </font>
    <font>
      <b/>
      <sz val="9.5"/>
      <color theme="0"/>
      <name val="AvenirNext LT Pro Cn"/>
      <family val="2"/>
    </font>
    <font>
      <b/>
      <sz val="11"/>
      <color theme="0"/>
      <name val="AvenirNext LT Pro Cn"/>
      <family val="2"/>
    </font>
    <font>
      <sz val="9"/>
      <color rgb="FFFF0000"/>
      <name val="AvenirNext LT Pro Cn"/>
      <family val="2"/>
    </font>
    <font>
      <b/>
      <sz val="20"/>
      <color theme="0"/>
      <name val="AvenirNext LT Pro Cn"/>
      <family val="2"/>
    </font>
    <font>
      <b/>
      <sz val="18"/>
      <color theme="1"/>
      <name val="AvenirNext LT Pro Cn"/>
      <family val="2"/>
    </font>
    <font>
      <b/>
      <sz val="14"/>
      <color theme="0"/>
      <name val="AvenirNext LT Pro Cn"/>
      <family val="2"/>
    </font>
    <font>
      <b/>
      <sz val="14"/>
      <color rgb="FFFFFFFF"/>
      <name val="AvenirNext LT Pro Cn"/>
      <family val="2"/>
    </font>
    <font>
      <b/>
      <sz val="18"/>
      <color theme="1"/>
      <name val="AvenirNext LT Pro Cn"/>
      <family val="2"/>
    </font>
    <font>
      <b/>
      <sz val="9"/>
      <color theme="0"/>
      <name val="AvenirNext LT Pro Cn"/>
      <family val="2"/>
    </font>
  </fonts>
  <fills count="11">
    <fill>
      <patternFill patternType="none"/>
    </fill>
    <fill>
      <patternFill patternType="gray125"/>
    </fill>
    <fill>
      <patternFill patternType="solid">
        <fgColor indexed="31"/>
      </patternFill>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2"/>
        <bgColor indexed="64"/>
      </patternFill>
    </fill>
  </fills>
  <borders count="77">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diagonal/>
    </border>
    <border>
      <left style="thin">
        <color indexed="64"/>
      </left>
      <right style="thick">
        <color indexed="64"/>
      </right>
      <top/>
      <bottom/>
      <diagonal/>
    </border>
    <border>
      <left style="thick">
        <color indexed="64"/>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style="thick">
        <color indexed="64"/>
      </top>
      <bottom/>
      <diagonal/>
    </border>
    <border>
      <left/>
      <right/>
      <top/>
      <bottom style="thick">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medium">
        <color indexed="64"/>
      </top>
      <bottom style="thin">
        <color indexed="64"/>
      </bottom>
      <diagonal/>
    </border>
  </borders>
  <cellStyleXfs count="6">
    <xf numFmtId="0" fontId="0" fillId="0" borderId="0"/>
    <xf numFmtId="0" fontId="2" fillId="2" borderId="0" applyNumberFormat="0" applyBorder="0" applyAlignment="0" applyProtection="0"/>
    <xf numFmtId="164" fontId="2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372">
    <xf numFmtId="0" fontId="0" fillId="0" borderId="0" xfId="0"/>
    <xf numFmtId="0" fontId="22" fillId="0" borderId="0" xfId="0" applyFont="1"/>
    <xf numFmtId="0" fontId="23" fillId="0" borderId="0" xfId="0" applyFont="1"/>
    <xf numFmtId="0" fontId="24" fillId="0" borderId="0" xfId="0" applyFont="1"/>
    <xf numFmtId="0" fontId="25" fillId="3" borderId="1" xfId="0" applyFont="1" applyFill="1" applyBorder="1" applyAlignment="1">
      <alignment vertical="center" wrapText="1"/>
    </xf>
    <xf numFmtId="0" fontId="26" fillId="0" borderId="0" xfId="0" applyFont="1"/>
    <xf numFmtId="3" fontId="26" fillId="0" borderId="0" xfId="0" applyNumberFormat="1" applyFont="1"/>
    <xf numFmtId="0" fontId="3" fillId="3" borderId="2" xfId="0" applyFont="1" applyFill="1" applyBorder="1"/>
    <xf numFmtId="0" fontId="27" fillId="3" borderId="1" xfId="0" applyFont="1" applyFill="1" applyBorder="1" applyAlignment="1">
      <alignment vertical="center" wrapText="1"/>
    </xf>
    <xf numFmtId="0" fontId="26" fillId="3" borderId="1" xfId="0" applyFont="1" applyFill="1" applyBorder="1" applyAlignment="1">
      <alignment vertical="center" wrapText="1"/>
    </xf>
    <xf numFmtId="0" fontId="7" fillId="3" borderId="1" xfId="0" applyFont="1" applyFill="1" applyBorder="1" applyAlignment="1">
      <alignment vertical="center" wrapText="1"/>
    </xf>
    <xf numFmtId="0" fontId="3" fillId="3" borderId="1" xfId="0" applyFont="1" applyFill="1" applyBorder="1" applyAlignment="1">
      <alignment vertical="center" wrapText="1"/>
    </xf>
    <xf numFmtId="0" fontId="28" fillId="3" borderId="1" xfId="0" applyFont="1" applyFill="1" applyBorder="1" applyAlignment="1">
      <alignment vertical="center" wrapText="1"/>
    </xf>
    <xf numFmtId="0" fontId="8" fillId="0" borderId="0" xfId="0" applyFont="1"/>
    <xf numFmtId="0" fontId="29" fillId="3" borderId="0" xfId="0" applyFont="1" applyFill="1"/>
    <xf numFmtId="0" fontId="30" fillId="3" borderId="0" xfId="0" applyFont="1" applyFill="1"/>
    <xf numFmtId="0" fontId="24" fillId="3" borderId="0" xfId="0" applyFont="1" applyFill="1"/>
    <xf numFmtId="37" fontId="31" fillId="3" borderId="2" xfId="0" applyNumberFormat="1" applyFont="1" applyFill="1" applyBorder="1" applyAlignment="1">
      <alignment horizontal="right"/>
    </xf>
    <xf numFmtId="37" fontId="10" fillId="3" borderId="2" xfId="0" applyNumberFormat="1" applyFont="1" applyFill="1" applyBorder="1" applyAlignment="1">
      <alignment horizontal="right"/>
    </xf>
    <xf numFmtId="165" fontId="10" fillId="3" borderId="3" xfId="5" applyNumberFormat="1" applyFont="1" applyFill="1" applyBorder="1" applyAlignment="1">
      <alignment horizontal="right"/>
    </xf>
    <xf numFmtId="165" fontId="10" fillId="3" borderId="3" xfId="0" applyNumberFormat="1" applyFont="1" applyFill="1" applyBorder="1" applyAlignment="1">
      <alignment horizontal="right"/>
    </xf>
    <xf numFmtId="0" fontId="32" fillId="0" borderId="0" xfId="0" applyFont="1"/>
    <xf numFmtId="0" fontId="22" fillId="0" borderId="0" xfId="0" applyFont="1" applyAlignment="1">
      <alignment wrapText="1"/>
    </xf>
    <xf numFmtId="0" fontId="24" fillId="0" borderId="0" xfId="0" applyFont="1" applyAlignment="1">
      <alignment horizontal="center"/>
    </xf>
    <xf numFmtId="0" fontId="22" fillId="0" borderId="2" xfId="0" applyFont="1" applyBorder="1"/>
    <xf numFmtId="3" fontId="24" fillId="0" borderId="4" xfId="0" applyNumberFormat="1" applyFont="1" applyBorder="1" applyAlignment="1">
      <alignment horizontal="right" vertical="center"/>
    </xf>
    <xf numFmtId="3" fontId="24" fillId="0" borderId="5" xfId="0" applyNumberFormat="1" applyFont="1" applyBorder="1" applyAlignment="1">
      <alignment horizontal="right" vertical="center"/>
    </xf>
    <xf numFmtId="0" fontId="25" fillId="3" borderId="2" xfId="0" applyFont="1" applyFill="1" applyBorder="1" applyAlignment="1">
      <alignment vertical="center" wrapText="1"/>
    </xf>
    <xf numFmtId="0" fontId="7" fillId="3" borderId="2" xfId="0" applyFont="1" applyFill="1" applyBorder="1" applyAlignment="1">
      <alignment vertical="center" wrapText="1"/>
    </xf>
    <xf numFmtId="0" fontId="28" fillId="3" borderId="2" xfId="0" applyFont="1" applyFill="1" applyBorder="1" applyAlignment="1">
      <alignment vertical="center" wrapText="1"/>
    </xf>
    <xf numFmtId="37" fontId="10" fillId="3" borderId="2" xfId="0" applyNumberFormat="1" applyFont="1" applyFill="1" applyBorder="1" applyAlignment="1">
      <alignment horizontal="right" vertical="center"/>
    </xf>
    <xf numFmtId="37" fontId="10" fillId="3" borderId="2" xfId="0" applyNumberFormat="1" applyFont="1" applyFill="1" applyBorder="1"/>
    <xf numFmtId="0" fontId="33" fillId="4" borderId="6" xfId="0" applyFont="1" applyFill="1" applyBorder="1" applyAlignment="1">
      <alignment horizontal="center" vertical="center"/>
    </xf>
    <xf numFmtId="0" fontId="34" fillId="5" borderId="6" xfId="0" applyFont="1" applyFill="1" applyBorder="1"/>
    <xf numFmtId="37" fontId="34" fillId="5" borderId="6" xfId="0" applyNumberFormat="1" applyFont="1" applyFill="1" applyBorder="1" applyAlignment="1">
      <alignment horizontal="right"/>
    </xf>
    <xf numFmtId="0" fontId="34" fillId="5" borderId="7" xfId="0" applyFont="1" applyFill="1" applyBorder="1"/>
    <xf numFmtId="37" fontId="33" fillId="5" borderId="8" xfId="0" applyNumberFormat="1" applyFont="1" applyFill="1" applyBorder="1" applyAlignment="1">
      <alignment horizontal="right"/>
    </xf>
    <xf numFmtId="37" fontId="33" fillId="5" borderId="6" xfId="0" applyNumberFormat="1" applyFont="1" applyFill="1" applyBorder="1" applyAlignment="1">
      <alignment horizontal="right"/>
    </xf>
    <xf numFmtId="0" fontId="5" fillId="4" borderId="9" xfId="0" applyFont="1" applyFill="1" applyBorder="1"/>
    <xf numFmtId="37" fontId="33" fillId="4" borderId="10" xfId="0" applyNumberFormat="1" applyFont="1" applyFill="1" applyBorder="1" applyAlignment="1">
      <alignment horizontal="right"/>
    </xf>
    <xf numFmtId="37" fontId="12" fillId="4" borderId="10" xfId="0" applyNumberFormat="1" applyFont="1" applyFill="1" applyBorder="1" applyAlignment="1">
      <alignment horizontal="right"/>
    </xf>
    <xf numFmtId="10" fontId="10" fillId="3" borderId="11" xfId="5" applyNumberFormat="1" applyFont="1" applyFill="1" applyBorder="1" applyAlignment="1">
      <alignment horizontal="center"/>
    </xf>
    <xf numFmtId="10" fontId="33" fillId="5" borderId="5" xfId="5" applyNumberFormat="1" applyFont="1" applyFill="1" applyBorder="1" applyAlignment="1">
      <alignment horizontal="center"/>
    </xf>
    <xf numFmtId="165" fontId="12" fillId="4" borderId="12" xfId="0" applyNumberFormat="1" applyFont="1" applyFill="1" applyBorder="1" applyAlignment="1">
      <alignment horizontal="center"/>
    </xf>
    <xf numFmtId="0" fontId="35" fillId="3" borderId="11" xfId="0" applyFont="1" applyFill="1" applyBorder="1" applyAlignment="1">
      <alignment horizontal="center" vertical="center" wrapText="1"/>
    </xf>
    <xf numFmtId="37" fontId="12" fillId="4" borderId="10" xfId="0" applyNumberFormat="1" applyFont="1" applyFill="1" applyBorder="1" applyAlignment="1">
      <alignment horizontal="right" vertical="center"/>
    </xf>
    <xf numFmtId="165" fontId="12" fillId="4" borderId="13" xfId="0" applyNumberFormat="1" applyFont="1" applyFill="1" applyBorder="1" applyAlignment="1">
      <alignment horizontal="right" vertical="center"/>
    </xf>
    <xf numFmtId="165" fontId="12" fillId="4" borderId="13" xfId="0" applyNumberFormat="1" applyFont="1" applyFill="1" applyBorder="1" applyAlignment="1">
      <alignment horizontal="right"/>
    </xf>
    <xf numFmtId="0" fontId="4" fillId="4" borderId="9" xfId="0" applyFont="1" applyFill="1" applyBorder="1" applyAlignment="1">
      <alignment horizontal="center" vertical="center"/>
    </xf>
    <xf numFmtId="0" fontId="4" fillId="4" borderId="14" xfId="0" applyFont="1" applyFill="1" applyBorder="1" applyAlignment="1">
      <alignment horizontal="center" vertical="center"/>
    </xf>
    <xf numFmtId="37" fontId="24" fillId="0" borderId="4" xfId="0" applyNumberFormat="1" applyFont="1" applyBorder="1" applyAlignment="1">
      <alignment vertical="center"/>
    </xf>
    <xf numFmtId="3" fontId="34" fillId="4" borderId="15" xfId="0" applyNumberFormat="1" applyFont="1" applyFill="1" applyBorder="1" applyAlignment="1">
      <alignment horizontal="center"/>
    </xf>
    <xf numFmtId="166" fontId="34" fillId="4" borderId="15" xfId="0" applyNumberFormat="1" applyFont="1" applyFill="1" applyBorder="1" applyAlignment="1">
      <alignment horizontal="center"/>
    </xf>
    <xf numFmtId="4" fontId="34" fillId="4" borderId="15" xfId="0" applyNumberFormat="1" applyFont="1" applyFill="1" applyBorder="1" applyAlignment="1">
      <alignment horizontal="center"/>
    </xf>
    <xf numFmtId="0" fontId="34" fillId="4" borderId="16" xfId="0" applyFont="1" applyFill="1" applyBorder="1" applyAlignment="1">
      <alignment horizontal="center" vertical="center"/>
    </xf>
    <xf numFmtId="0" fontId="34" fillId="4" borderId="4" xfId="0" applyFont="1" applyFill="1" applyBorder="1" applyAlignment="1">
      <alignment horizontal="center" vertical="center"/>
    </xf>
    <xf numFmtId="0" fontId="34" fillId="4" borderId="5" xfId="0" applyFont="1" applyFill="1" applyBorder="1" applyAlignment="1">
      <alignment horizontal="center" vertical="center"/>
    </xf>
    <xf numFmtId="165" fontId="34" fillId="4" borderId="15" xfId="0" applyNumberFormat="1" applyFont="1" applyFill="1" applyBorder="1" applyAlignment="1">
      <alignment horizontal="center"/>
    </xf>
    <xf numFmtId="165" fontId="34" fillId="4" borderId="17" xfId="0" applyNumberFormat="1" applyFont="1" applyFill="1" applyBorder="1" applyAlignment="1">
      <alignment horizontal="center"/>
    </xf>
    <xf numFmtId="3" fontId="6" fillId="0" borderId="4" xfId="0" applyNumberFormat="1" applyFont="1" applyBorder="1" applyAlignment="1">
      <alignment horizontal="right" vertical="center"/>
    </xf>
    <xf numFmtId="3" fontId="6" fillId="0" borderId="5" xfId="0" applyNumberFormat="1" applyFont="1" applyBorder="1" applyAlignment="1">
      <alignment horizontal="right" vertical="center"/>
    </xf>
    <xf numFmtId="37" fontId="24" fillId="0" borderId="5" xfId="0" applyNumberFormat="1" applyFont="1" applyBorder="1" applyAlignment="1">
      <alignment vertical="center"/>
    </xf>
    <xf numFmtId="10" fontId="10" fillId="3" borderId="11" xfId="5" applyNumberFormat="1" applyFont="1" applyFill="1" applyBorder="1" applyAlignment="1">
      <alignment horizontal="right"/>
    </xf>
    <xf numFmtId="10" fontId="10" fillId="3" borderId="11" xfId="0" applyNumberFormat="1" applyFont="1" applyFill="1" applyBorder="1" applyAlignment="1">
      <alignment horizontal="right"/>
    </xf>
    <xf numFmtId="10" fontId="33" fillId="5" borderId="18" xfId="0" applyNumberFormat="1" applyFont="1" applyFill="1" applyBorder="1" applyAlignment="1">
      <alignment horizontal="right"/>
    </xf>
    <xf numFmtId="10" fontId="33" fillId="5" borderId="5" xfId="0" applyNumberFormat="1" applyFont="1" applyFill="1" applyBorder="1" applyAlignment="1">
      <alignment horizontal="center"/>
    </xf>
    <xf numFmtId="10" fontId="7" fillId="3" borderId="11" xfId="0" applyNumberFormat="1" applyFont="1" applyFill="1" applyBorder="1" applyAlignment="1">
      <alignment horizontal="center" vertical="center" wrapText="1"/>
    </xf>
    <xf numFmtId="10" fontId="12" fillId="4" borderId="12" xfId="0" applyNumberFormat="1" applyFont="1" applyFill="1" applyBorder="1" applyAlignment="1">
      <alignment horizontal="center"/>
    </xf>
    <xf numFmtId="165" fontId="34" fillId="5" borderId="19" xfId="0" applyNumberFormat="1" applyFont="1" applyFill="1" applyBorder="1" applyAlignment="1">
      <alignment horizontal="right"/>
    </xf>
    <xf numFmtId="165" fontId="34" fillId="5" borderId="19" xfId="0" applyNumberFormat="1" applyFont="1" applyFill="1" applyBorder="1" applyAlignment="1">
      <alignment horizontal="center"/>
    </xf>
    <xf numFmtId="0" fontId="34" fillId="5" borderId="19" xfId="0" applyFont="1" applyFill="1" applyBorder="1" applyAlignment="1">
      <alignment horizontal="center"/>
    </xf>
    <xf numFmtId="0" fontId="34" fillId="5" borderId="20" xfId="0" applyFont="1" applyFill="1" applyBorder="1"/>
    <xf numFmtId="0" fontId="34" fillId="5" borderId="21" xfId="0" applyFont="1" applyFill="1" applyBorder="1"/>
    <xf numFmtId="10" fontId="10" fillId="3" borderId="3" xfId="5" applyNumberFormat="1" applyFont="1" applyFill="1" applyBorder="1" applyAlignment="1">
      <alignment horizontal="center"/>
    </xf>
    <xf numFmtId="10" fontId="33" fillId="5" borderId="4" xfId="0" applyNumberFormat="1" applyFont="1" applyFill="1" applyBorder="1" applyAlignment="1">
      <alignment horizontal="center"/>
    </xf>
    <xf numFmtId="10" fontId="7" fillId="3" borderId="3" xfId="0" applyNumberFormat="1" applyFont="1" applyFill="1" applyBorder="1" applyAlignment="1">
      <alignment horizontal="center" vertical="center" wrapText="1"/>
    </xf>
    <xf numFmtId="10" fontId="33" fillId="5" borderId="4" xfId="5" applyNumberFormat="1" applyFont="1" applyFill="1" applyBorder="1" applyAlignment="1">
      <alignment horizontal="center"/>
    </xf>
    <xf numFmtId="10" fontId="12" fillId="4" borderId="13" xfId="0" applyNumberFormat="1" applyFont="1" applyFill="1" applyBorder="1" applyAlignment="1">
      <alignment horizontal="center"/>
    </xf>
    <xf numFmtId="10" fontId="33" fillId="5" borderId="22" xfId="0" applyNumberFormat="1" applyFont="1" applyFill="1" applyBorder="1" applyAlignment="1">
      <alignment horizontal="right"/>
    </xf>
    <xf numFmtId="10" fontId="10" fillId="3" borderId="3" xfId="0" applyNumberFormat="1" applyFont="1" applyFill="1" applyBorder="1" applyAlignment="1">
      <alignment horizontal="right"/>
    </xf>
    <xf numFmtId="0" fontId="35" fillId="3" borderId="3" xfId="0" applyFont="1" applyFill="1" applyBorder="1" applyAlignment="1">
      <alignment horizontal="center" vertical="center" wrapText="1"/>
    </xf>
    <xf numFmtId="165" fontId="12" fillId="4" borderId="13" xfId="0" applyNumberFormat="1" applyFont="1" applyFill="1" applyBorder="1" applyAlignment="1">
      <alignment horizontal="center"/>
    </xf>
    <xf numFmtId="10" fontId="10" fillId="3" borderId="3" xfId="5" applyNumberFormat="1" applyFont="1" applyFill="1" applyBorder="1" applyAlignment="1">
      <alignment horizontal="right"/>
    </xf>
    <xf numFmtId="0" fontId="22" fillId="0" borderId="23" xfId="0" applyFont="1" applyBorder="1"/>
    <xf numFmtId="0" fontId="34" fillId="5" borderId="24" xfId="0" applyFont="1" applyFill="1" applyBorder="1"/>
    <xf numFmtId="1" fontId="12" fillId="4" borderId="19" xfId="0" applyNumberFormat="1" applyFont="1" applyFill="1" applyBorder="1" applyAlignment="1" applyProtection="1">
      <alignment horizontal="center" vertical="center" wrapText="1"/>
      <protection locked="0"/>
    </xf>
    <xf numFmtId="37" fontId="12" fillId="4" borderId="10" xfId="2" applyNumberFormat="1" applyFont="1" applyFill="1" applyBorder="1" applyAlignment="1">
      <alignment horizontal="right" vertical="center"/>
    </xf>
    <xf numFmtId="37" fontId="33" fillId="6" borderId="6" xfId="0" applyNumberFormat="1" applyFont="1" applyFill="1" applyBorder="1" applyAlignment="1">
      <alignment horizontal="right"/>
    </xf>
    <xf numFmtId="165" fontId="10" fillId="3" borderId="25" xfId="0" applyNumberFormat="1" applyFont="1" applyFill="1" applyBorder="1" applyAlignment="1">
      <alignment horizontal="right"/>
    </xf>
    <xf numFmtId="165" fontId="10" fillId="3" borderId="25" xfId="5" applyNumberFormat="1" applyFont="1" applyFill="1" applyBorder="1" applyAlignment="1">
      <alignment horizontal="right"/>
    </xf>
    <xf numFmtId="165" fontId="12" fillId="4" borderId="26" xfId="0" applyNumberFormat="1" applyFont="1" applyFill="1" applyBorder="1" applyAlignment="1">
      <alignment horizontal="right" vertical="center"/>
    </xf>
    <xf numFmtId="165" fontId="33" fillId="6" borderId="27" xfId="0" applyNumberFormat="1" applyFont="1" applyFill="1" applyBorder="1" applyAlignment="1">
      <alignment horizontal="right"/>
    </xf>
    <xf numFmtId="165" fontId="33" fillId="6" borderId="22" xfId="0" applyNumberFormat="1" applyFont="1" applyFill="1" applyBorder="1" applyAlignment="1">
      <alignment horizontal="right"/>
    </xf>
    <xf numFmtId="165" fontId="12" fillId="4" borderId="26" xfId="0" applyNumberFormat="1" applyFont="1" applyFill="1" applyBorder="1" applyAlignment="1">
      <alignment horizontal="right"/>
    </xf>
    <xf numFmtId="37" fontId="24" fillId="0" borderId="4" xfId="0" applyNumberFormat="1" applyFont="1" applyBorder="1" applyAlignment="1">
      <alignment horizontal="right" vertical="center"/>
    </xf>
    <xf numFmtId="37" fontId="24" fillId="0" borderId="5" xfId="0" applyNumberFormat="1" applyFont="1" applyBorder="1" applyAlignment="1">
      <alignment horizontal="right" vertical="center"/>
    </xf>
    <xf numFmtId="0" fontId="3" fillId="3" borderId="28" xfId="0" applyFont="1" applyFill="1" applyBorder="1" applyAlignment="1">
      <alignment horizontal="center"/>
    </xf>
    <xf numFmtId="10" fontId="10" fillId="3" borderId="28" xfId="5" applyNumberFormat="1" applyFont="1" applyFill="1" applyBorder="1" applyAlignment="1">
      <alignment horizontal="center"/>
    </xf>
    <xf numFmtId="10" fontId="33" fillId="5" borderId="29" xfId="0" applyNumberFormat="1" applyFont="1" applyFill="1" applyBorder="1" applyAlignment="1">
      <alignment horizontal="center"/>
    </xf>
    <xf numFmtId="10" fontId="7" fillId="3" borderId="28" xfId="0" applyNumberFormat="1" applyFont="1" applyFill="1" applyBorder="1" applyAlignment="1">
      <alignment horizontal="center" vertical="center" wrapText="1"/>
    </xf>
    <xf numFmtId="10" fontId="33" fillId="5" borderId="29" xfId="5" applyNumberFormat="1" applyFont="1" applyFill="1" applyBorder="1" applyAlignment="1">
      <alignment horizontal="center"/>
    </xf>
    <xf numFmtId="10" fontId="12" fillId="4" borderId="30" xfId="0" applyNumberFormat="1" applyFont="1" applyFill="1" applyBorder="1" applyAlignment="1">
      <alignment horizontal="center"/>
    </xf>
    <xf numFmtId="10" fontId="33" fillId="5" borderId="19" xfId="0" applyNumberFormat="1" applyFont="1" applyFill="1" applyBorder="1" applyAlignment="1">
      <alignment horizontal="right"/>
    </xf>
    <xf numFmtId="10" fontId="10" fillId="3" borderId="28" xfId="0" applyNumberFormat="1" applyFont="1" applyFill="1" applyBorder="1" applyAlignment="1">
      <alignment horizontal="right"/>
    </xf>
    <xf numFmtId="0" fontId="35" fillId="3" borderId="28" xfId="0" applyFont="1" applyFill="1" applyBorder="1" applyAlignment="1">
      <alignment horizontal="center" vertical="center" wrapText="1"/>
    </xf>
    <xf numFmtId="165" fontId="12" fillId="4" borderId="30" xfId="0" applyNumberFormat="1" applyFont="1" applyFill="1" applyBorder="1" applyAlignment="1">
      <alignment horizontal="center"/>
    </xf>
    <xf numFmtId="10" fontId="10" fillId="3" borderId="28" xfId="5" applyNumberFormat="1" applyFont="1" applyFill="1" applyBorder="1" applyAlignment="1">
      <alignment horizontal="right"/>
    </xf>
    <xf numFmtId="165" fontId="12" fillId="4" borderId="30" xfId="0" applyNumberFormat="1" applyFont="1" applyFill="1" applyBorder="1" applyAlignment="1">
      <alignment horizontal="right"/>
    </xf>
    <xf numFmtId="1" fontId="12" fillId="4" borderId="6" xfId="0" applyNumberFormat="1" applyFont="1" applyFill="1" applyBorder="1" applyAlignment="1" applyProtection="1">
      <alignment horizontal="center" vertical="center" wrapText="1"/>
      <protection locked="0"/>
    </xf>
    <xf numFmtId="0" fontId="7" fillId="3" borderId="28" xfId="0" applyFont="1" applyFill="1" applyBorder="1" applyAlignment="1">
      <alignment horizontal="center" vertical="center" wrapText="1"/>
    </xf>
    <xf numFmtId="10" fontId="33" fillId="5" borderId="19" xfId="0" applyNumberFormat="1" applyFont="1" applyFill="1" applyBorder="1" applyAlignment="1">
      <alignment horizontal="center"/>
    </xf>
    <xf numFmtId="10" fontId="10" fillId="3" borderId="28" xfId="0" applyNumberFormat="1" applyFont="1" applyFill="1" applyBorder="1" applyAlignment="1">
      <alignment horizontal="center"/>
    </xf>
    <xf numFmtId="37" fontId="10" fillId="3" borderId="31" xfId="0" applyNumberFormat="1" applyFont="1" applyFill="1" applyBorder="1" applyAlignment="1">
      <alignment horizontal="right"/>
    </xf>
    <xf numFmtId="37" fontId="31" fillId="3" borderId="2" xfId="0" applyNumberFormat="1" applyFont="1" applyFill="1" applyBorder="1" applyAlignment="1">
      <alignment horizontal="right" vertical="center"/>
    </xf>
    <xf numFmtId="0" fontId="36" fillId="3" borderId="32" xfId="0" applyFont="1" applyFill="1" applyBorder="1" applyAlignment="1">
      <alignment horizontal="center" vertical="center" wrapText="1"/>
    </xf>
    <xf numFmtId="10" fontId="33" fillId="4" borderId="30" xfId="0" applyNumberFormat="1" applyFont="1" applyFill="1" applyBorder="1" applyAlignment="1">
      <alignment horizontal="right" vertical="center"/>
    </xf>
    <xf numFmtId="165" fontId="33" fillId="6" borderId="19" xfId="0" applyNumberFormat="1" applyFont="1" applyFill="1" applyBorder="1" applyAlignment="1">
      <alignment horizontal="right"/>
    </xf>
    <xf numFmtId="165" fontId="10" fillId="3" borderId="28" xfId="0" applyNumberFormat="1" applyFont="1" applyFill="1" applyBorder="1" applyAlignment="1">
      <alignment horizontal="right"/>
    </xf>
    <xf numFmtId="165" fontId="10" fillId="3" borderId="28" xfId="5" applyNumberFormat="1" applyFont="1" applyFill="1" applyBorder="1" applyAlignment="1">
      <alignment horizontal="right"/>
    </xf>
    <xf numFmtId="165" fontId="12" fillId="4" borderId="30" xfId="0" applyNumberFormat="1" applyFont="1" applyFill="1" applyBorder="1" applyAlignment="1">
      <alignment horizontal="right" vertical="center"/>
    </xf>
    <xf numFmtId="166" fontId="24" fillId="3" borderId="0" xfId="0" applyNumberFormat="1" applyFont="1" applyFill="1"/>
    <xf numFmtId="165" fontId="30" fillId="3" borderId="0" xfId="0" applyNumberFormat="1" applyFont="1" applyFill="1" applyAlignment="1">
      <alignment horizontal="center"/>
    </xf>
    <xf numFmtId="0" fontId="37" fillId="3" borderId="0" xfId="0" applyFont="1" applyFill="1"/>
    <xf numFmtId="3" fontId="24" fillId="3" borderId="0" xfId="0" applyNumberFormat="1" applyFont="1" applyFill="1"/>
    <xf numFmtId="0" fontId="38" fillId="3" borderId="0" xfId="0" applyFont="1" applyFill="1" applyAlignment="1">
      <alignment horizontal="center"/>
    </xf>
    <xf numFmtId="3" fontId="22" fillId="3" borderId="0" xfId="0" applyNumberFormat="1" applyFont="1" applyFill="1"/>
    <xf numFmtId="0" fontId="22" fillId="3" borderId="0" xfId="0" applyFont="1" applyFill="1"/>
    <xf numFmtId="4" fontId="24" fillId="3" borderId="0" xfId="0" applyNumberFormat="1" applyFont="1" applyFill="1"/>
    <xf numFmtId="4" fontId="24" fillId="3" borderId="0" xfId="0" applyNumberFormat="1" applyFont="1" applyFill="1" applyAlignment="1">
      <alignment horizontal="center"/>
    </xf>
    <xf numFmtId="4" fontId="26" fillId="3" borderId="0" xfId="0" applyNumberFormat="1" applyFont="1" applyFill="1"/>
    <xf numFmtId="0" fontId="26" fillId="3" borderId="0" xfId="0" applyFont="1" applyFill="1"/>
    <xf numFmtId="3" fontId="26" fillId="3" borderId="0" xfId="0" applyNumberFormat="1" applyFont="1" applyFill="1"/>
    <xf numFmtId="0" fontId="22" fillId="3" borderId="0" xfId="0" applyFont="1" applyFill="1" applyAlignment="1">
      <alignment wrapText="1"/>
    </xf>
    <xf numFmtId="0" fontId="3" fillId="3" borderId="0" xfId="0" applyFont="1" applyFill="1"/>
    <xf numFmtId="0" fontId="8" fillId="3" borderId="0" xfId="0" applyFont="1" applyFill="1"/>
    <xf numFmtId="0" fontId="28" fillId="3" borderId="0" xfId="0" applyFont="1" applyFill="1" applyAlignment="1">
      <alignment vertical="center" wrapText="1"/>
    </xf>
    <xf numFmtId="0" fontId="32" fillId="3" borderId="0" xfId="0" applyFont="1" applyFill="1"/>
    <xf numFmtId="0" fontId="39" fillId="3" borderId="0" xfId="0" applyFont="1" applyFill="1"/>
    <xf numFmtId="0" fontId="34" fillId="3" borderId="0" xfId="0" applyFont="1" applyFill="1"/>
    <xf numFmtId="3" fontId="34" fillId="3" borderId="0" xfId="0" applyNumberFormat="1" applyFont="1" applyFill="1" applyAlignment="1">
      <alignment horizontal="center"/>
    </xf>
    <xf numFmtId="37" fontId="24" fillId="3" borderId="0" xfId="0" applyNumberFormat="1" applyFont="1" applyFill="1"/>
    <xf numFmtId="10" fontId="24" fillId="3" borderId="0" xfId="0" applyNumberFormat="1" applyFont="1" applyFill="1" applyAlignment="1">
      <alignment horizontal="center"/>
    </xf>
    <xf numFmtId="0" fontId="24" fillId="3" borderId="0" xfId="0" applyFont="1" applyFill="1" applyAlignment="1">
      <alignment horizontal="center"/>
    </xf>
    <xf numFmtId="37" fontId="26" fillId="3" borderId="0" xfId="0" applyNumberFormat="1" applyFont="1" applyFill="1"/>
    <xf numFmtId="0" fontId="23" fillId="3" borderId="0" xfId="0" applyFont="1" applyFill="1"/>
    <xf numFmtId="0" fontId="40" fillId="3" borderId="1" xfId="0" applyFont="1" applyFill="1" applyBorder="1" applyAlignment="1">
      <alignment vertical="center"/>
    </xf>
    <xf numFmtId="0" fontId="41" fillId="7" borderId="1" xfId="0" applyFont="1" applyFill="1" applyBorder="1" applyAlignment="1">
      <alignment vertical="center" wrapText="1"/>
    </xf>
    <xf numFmtId="0" fontId="40" fillId="3" borderId="1" xfId="0" applyFont="1" applyFill="1" applyBorder="1" applyAlignment="1">
      <alignment vertical="center" wrapText="1"/>
    </xf>
    <xf numFmtId="165" fontId="34" fillId="4" borderId="15" xfId="0" applyNumberFormat="1" applyFont="1" applyFill="1" applyBorder="1" applyAlignment="1">
      <alignment horizontal="center" vertical="center"/>
    </xf>
    <xf numFmtId="165" fontId="34" fillId="4" borderId="4" xfId="0" applyNumberFormat="1" applyFont="1" applyFill="1" applyBorder="1" applyAlignment="1">
      <alignment horizontal="center" vertical="center"/>
    </xf>
    <xf numFmtId="165" fontId="34" fillId="4" borderId="5" xfId="0" applyNumberFormat="1" applyFont="1" applyFill="1" applyBorder="1" applyAlignment="1">
      <alignment horizontal="center" vertical="center"/>
    </xf>
    <xf numFmtId="165" fontId="34" fillId="4" borderId="17" xfId="0" applyNumberFormat="1" applyFont="1" applyFill="1" applyBorder="1" applyAlignment="1">
      <alignment horizontal="center" vertical="center"/>
    </xf>
    <xf numFmtId="4" fontId="34" fillId="4" borderId="4" xfId="0" applyNumberFormat="1" applyFont="1" applyFill="1" applyBorder="1" applyAlignment="1">
      <alignment horizontal="center" vertical="center"/>
    </xf>
    <xf numFmtId="1" fontId="11" fillId="4" borderId="19" xfId="0" applyNumberFormat="1" applyFont="1" applyFill="1" applyBorder="1" applyAlignment="1" applyProtection="1">
      <alignment horizontal="center" vertical="center" wrapText="1"/>
      <protection locked="0"/>
    </xf>
    <xf numFmtId="37" fontId="33" fillId="4" borderId="10" xfId="0" applyNumberFormat="1" applyFont="1" applyFill="1" applyBorder="1" applyAlignment="1">
      <alignment horizontal="right" vertical="center"/>
    </xf>
    <xf numFmtId="0" fontId="6" fillId="0" borderId="16" xfId="0" applyFont="1" applyBorder="1" applyAlignment="1">
      <alignment vertical="center"/>
    </xf>
    <xf numFmtId="0" fontId="34" fillId="4" borderId="30" xfId="0" applyFont="1" applyFill="1" applyBorder="1" applyAlignment="1">
      <alignment horizontal="center" vertical="center"/>
    </xf>
    <xf numFmtId="0" fontId="34" fillId="4" borderId="9" xfId="0" applyFont="1" applyFill="1" applyBorder="1" applyAlignment="1">
      <alignment horizontal="justify" vertical="center"/>
    </xf>
    <xf numFmtId="165" fontId="33" fillId="4" borderId="30" xfId="0" applyNumberFormat="1" applyFont="1" applyFill="1" applyBorder="1" applyAlignment="1">
      <alignment horizontal="right" vertical="center"/>
    </xf>
    <xf numFmtId="165" fontId="33" fillId="4" borderId="30" xfId="0" applyNumberFormat="1" applyFont="1" applyFill="1" applyBorder="1" applyAlignment="1">
      <alignment horizontal="center" vertical="center"/>
    </xf>
    <xf numFmtId="165" fontId="33" fillId="4" borderId="13" xfId="0" applyNumberFormat="1" applyFont="1" applyFill="1" applyBorder="1" applyAlignment="1">
      <alignment horizontal="right" vertical="center"/>
    </xf>
    <xf numFmtId="165" fontId="33" fillId="4" borderId="12" xfId="0" applyNumberFormat="1" applyFont="1" applyFill="1" applyBorder="1" applyAlignment="1">
      <alignment horizontal="right" vertical="center"/>
    </xf>
    <xf numFmtId="0" fontId="10" fillId="3" borderId="0" xfId="0" applyFont="1" applyFill="1"/>
    <xf numFmtId="0" fontId="10" fillId="3" borderId="0" xfId="0" applyFont="1" applyFill="1" applyAlignment="1">
      <alignment horizontal="center"/>
    </xf>
    <xf numFmtId="3" fontId="3" fillId="3" borderId="0" xfId="0" applyNumberFormat="1" applyFont="1" applyFill="1"/>
    <xf numFmtId="4" fontId="34" fillId="4" borderId="15" xfId="0" applyNumberFormat="1" applyFont="1" applyFill="1" applyBorder="1" applyAlignment="1">
      <alignment horizontal="center" vertical="center"/>
    </xf>
    <xf numFmtId="2" fontId="34" fillId="4" borderId="4" xfId="0" applyNumberFormat="1" applyFont="1" applyFill="1" applyBorder="1" applyAlignment="1">
      <alignment horizontal="center"/>
    </xf>
    <xf numFmtId="0" fontId="34" fillId="5" borderId="33" xfId="0" applyFont="1" applyFill="1" applyBorder="1" applyAlignment="1">
      <alignment horizontal="center"/>
    </xf>
    <xf numFmtId="0" fontId="3" fillId="3" borderId="0" xfId="0" applyFont="1" applyFill="1" applyAlignment="1">
      <alignment horizontal="center"/>
    </xf>
    <xf numFmtId="0" fontId="34" fillId="5" borderId="34" xfId="0" applyFont="1" applyFill="1" applyBorder="1"/>
    <xf numFmtId="0" fontId="42" fillId="3" borderId="0" xfId="0" applyFont="1" applyFill="1" applyAlignment="1">
      <alignment horizontal="center" vertical="center" wrapText="1"/>
    </xf>
    <xf numFmtId="0" fontId="24" fillId="0" borderId="16" xfId="0" applyFont="1" applyBorder="1" applyAlignment="1">
      <alignment vertical="center"/>
    </xf>
    <xf numFmtId="0" fontId="34" fillId="4" borderId="35" xfId="0" applyFont="1" applyFill="1" applyBorder="1"/>
    <xf numFmtId="0" fontId="34" fillId="4" borderId="16" xfId="0" applyFont="1" applyFill="1" applyBorder="1" applyAlignment="1">
      <alignment horizontal="justify" vertical="center" wrapText="1"/>
    </xf>
    <xf numFmtId="0" fontId="34" fillId="4" borderId="35" xfId="0" applyFont="1" applyFill="1" applyBorder="1" applyAlignment="1">
      <alignment horizontal="justify" vertical="center" wrapText="1"/>
    </xf>
    <xf numFmtId="0" fontId="34" fillId="4" borderId="16" xfId="0" applyFont="1" applyFill="1" applyBorder="1" applyAlignment="1">
      <alignment horizontal="left" vertical="center"/>
    </xf>
    <xf numFmtId="0" fontId="34" fillId="4" borderId="35" xfId="0" applyFont="1" applyFill="1" applyBorder="1" applyAlignment="1">
      <alignment horizontal="left" vertical="center" wrapText="1"/>
    </xf>
    <xf numFmtId="166" fontId="34" fillId="4" borderId="15" xfId="0" applyNumberFormat="1" applyFont="1" applyFill="1" applyBorder="1" applyAlignment="1">
      <alignment horizontal="center" vertical="center"/>
    </xf>
    <xf numFmtId="166" fontId="34" fillId="4" borderId="17" xfId="0" applyNumberFormat="1" applyFont="1" applyFill="1" applyBorder="1" applyAlignment="1">
      <alignment horizontal="center" vertical="center"/>
    </xf>
    <xf numFmtId="0" fontId="24" fillId="3" borderId="0" xfId="0" applyFont="1" applyFill="1" applyAlignment="1">
      <alignment vertical="top"/>
    </xf>
    <xf numFmtId="0" fontId="33" fillId="4" borderId="31" xfId="0" applyFont="1" applyFill="1" applyBorder="1" applyAlignment="1">
      <alignment horizontal="center" vertical="center"/>
    </xf>
    <xf numFmtId="1" fontId="33" fillId="4" borderId="32" xfId="0" applyNumberFormat="1" applyFont="1" applyFill="1" applyBorder="1" applyAlignment="1" applyProtection="1">
      <alignment horizontal="center" vertical="center" wrapText="1"/>
      <protection locked="0"/>
    </xf>
    <xf numFmtId="1" fontId="33" fillId="4" borderId="0" xfId="0" applyNumberFormat="1" applyFont="1" applyFill="1" applyAlignment="1" applyProtection="1">
      <alignment horizontal="center" vertical="center" wrapText="1"/>
      <protection locked="0"/>
    </xf>
    <xf numFmtId="1" fontId="33" fillId="8" borderId="36" xfId="0" applyNumberFormat="1" applyFont="1" applyFill="1" applyBorder="1" applyAlignment="1" applyProtection="1">
      <alignment horizontal="center" vertical="center" wrapText="1"/>
      <protection locked="0"/>
    </xf>
    <xf numFmtId="1" fontId="33" fillId="8" borderId="37" xfId="0" applyNumberFormat="1" applyFont="1" applyFill="1" applyBorder="1" applyAlignment="1" applyProtection="1">
      <alignment horizontal="center" vertical="center" wrapText="1"/>
      <protection locked="0"/>
    </xf>
    <xf numFmtId="0" fontId="34" fillId="6" borderId="8" xfId="0" applyFont="1" applyFill="1" applyBorder="1" applyAlignment="1">
      <alignment vertical="center" wrapText="1"/>
    </xf>
    <xf numFmtId="0" fontId="34" fillId="6" borderId="29" xfId="0" applyFont="1" applyFill="1" applyBorder="1" applyAlignment="1">
      <alignment vertical="center" wrapText="1"/>
    </xf>
    <xf numFmtId="0" fontId="34" fillId="6" borderId="38" xfId="0" applyFont="1" applyFill="1" applyBorder="1" applyAlignment="1">
      <alignment vertical="center" wrapText="1"/>
    </xf>
    <xf numFmtId="0" fontId="22" fillId="6" borderId="16" xfId="0" applyFont="1" applyFill="1" applyBorder="1" applyAlignment="1">
      <alignment wrapText="1"/>
    </xf>
    <xf numFmtId="0" fontId="22" fillId="6" borderId="4" xfId="0" applyFont="1" applyFill="1" applyBorder="1"/>
    <xf numFmtId="0" fontId="33" fillId="4" borderId="31" xfId="0" applyFont="1" applyFill="1" applyBorder="1" applyAlignment="1">
      <alignment horizontal="center" vertical="center" wrapText="1"/>
    </xf>
    <xf numFmtId="37" fontId="34" fillId="6" borderId="8" xfId="0" applyNumberFormat="1" applyFont="1" applyFill="1" applyBorder="1" applyAlignment="1">
      <alignment horizontal="right"/>
    </xf>
    <xf numFmtId="165" fontId="34" fillId="6" borderId="29" xfId="0" applyNumberFormat="1" applyFont="1" applyFill="1" applyBorder="1" applyAlignment="1">
      <alignment horizontal="right"/>
    </xf>
    <xf numFmtId="3" fontId="43" fillId="3" borderId="0" xfId="0" applyNumberFormat="1" applyFont="1" applyFill="1" applyAlignment="1">
      <alignment horizontal="right" vertical="center"/>
    </xf>
    <xf numFmtId="3" fontId="25" fillId="3" borderId="0" xfId="0" applyNumberFormat="1" applyFont="1" applyFill="1" applyAlignment="1">
      <alignment horizontal="right" vertical="center" wrapText="1"/>
    </xf>
    <xf numFmtId="0" fontId="0" fillId="3" borderId="0" xfId="0" applyFill="1" applyAlignment="1">
      <alignment vertical="center"/>
    </xf>
    <xf numFmtId="3" fontId="44" fillId="3" borderId="0" xfId="0" applyNumberFormat="1" applyFont="1" applyFill="1" applyAlignment="1">
      <alignment horizontal="right" vertical="center"/>
    </xf>
    <xf numFmtId="4" fontId="45" fillId="3" borderId="0" xfId="0" applyNumberFormat="1" applyFont="1" applyFill="1"/>
    <xf numFmtId="4" fontId="46" fillId="3" borderId="0" xfId="0" applyNumberFormat="1" applyFont="1" applyFill="1"/>
    <xf numFmtId="10" fontId="10" fillId="3" borderId="0" xfId="5" applyNumberFormat="1" applyFont="1" applyFill="1" applyBorder="1" applyAlignment="1">
      <alignment horizontal="center"/>
    </xf>
    <xf numFmtId="0" fontId="7" fillId="3" borderId="0" xfId="0" applyFont="1" applyFill="1" applyAlignment="1">
      <alignment horizontal="center" vertical="center" wrapText="1"/>
    </xf>
    <xf numFmtId="10" fontId="33" fillId="5" borderId="38" xfId="5" applyNumberFormat="1" applyFont="1" applyFill="1" applyBorder="1" applyAlignment="1">
      <alignment horizontal="center"/>
    </xf>
    <xf numFmtId="165" fontId="12" fillId="4" borderId="14" xfId="0" applyNumberFormat="1" applyFont="1" applyFill="1" applyBorder="1" applyAlignment="1">
      <alignment horizontal="center"/>
    </xf>
    <xf numFmtId="0" fontId="34" fillId="5" borderId="39" xfId="0" applyFont="1" applyFill="1" applyBorder="1" applyAlignment="1">
      <alignment horizontal="center"/>
    </xf>
    <xf numFmtId="0" fontId="35" fillId="3" borderId="0" xfId="0" applyFont="1" applyFill="1" applyAlignment="1">
      <alignment horizontal="center" vertical="center" wrapText="1"/>
    </xf>
    <xf numFmtId="165" fontId="33" fillId="4" borderId="14" xfId="0" applyNumberFormat="1" applyFont="1" applyFill="1" applyBorder="1" applyAlignment="1">
      <alignment horizontal="center" vertical="center"/>
    </xf>
    <xf numFmtId="0" fontId="34" fillId="4" borderId="14" xfId="0" applyFont="1" applyFill="1" applyBorder="1" applyAlignment="1">
      <alignment horizontal="center" vertical="center"/>
    </xf>
    <xf numFmtId="0" fontId="36" fillId="3" borderId="40" xfId="0" applyFont="1" applyFill="1" applyBorder="1" applyAlignment="1">
      <alignment horizontal="center" vertical="center" wrapText="1"/>
    </xf>
    <xf numFmtId="0" fontId="3" fillId="3" borderId="2" xfId="0" applyFont="1" applyFill="1" applyBorder="1" applyAlignment="1">
      <alignment horizontal="center"/>
    </xf>
    <xf numFmtId="165" fontId="10" fillId="3" borderId="0" xfId="0" applyNumberFormat="1" applyFont="1" applyFill="1" applyAlignment="1">
      <alignment horizontal="right"/>
    </xf>
    <xf numFmtId="165" fontId="10" fillId="3" borderId="0" xfId="5" applyNumberFormat="1" applyFont="1" applyFill="1" applyBorder="1" applyAlignment="1">
      <alignment horizontal="right"/>
    </xf>
    <xf numFmtId="165" fontId="12" fillId="4" borderId="14" xfId="0" applyNumberFormat="1" applyFont="1" applyFill="1" applyBorder="1" applyAlignment="1">
      <alignment horizontal="right" vertical="center"/>
    </xf>
    <xf numFmtId="165" fontId="33" fillId="6" borderId="39" xfId="0" applyNumberFormat="1" applyFont="1" applyFill="1" applyBorder="1" applyAlignment="1">
      <alignment horizontal="right"/>
    </xf>
    <xf numFmtId="165" fontId="12" fillId="4" borderId="14" xfId="0" applyNumberFormat="1" applyFont="1" applyFill="1" applyBorder="1" applyAlignment="1">
      <alignment horizontal="right"/>
    </xf>
    <xf numFmtId="1" fontId="33" fillId="8" borderId="41" xfId="0" applyNumberFormat="1" applyFont="1" applyFill="1" applyBorder="1" applyAlignment="1" applyProtection="1">
      <alignment horizontal="center" vertical="center" wrapText="1"/>
      <protection locked="0"/>
    </xf>
    <xf numFmtId="0" fontId="22" fillId="6" borderId="42" xfId="0" applyFont="1" applyFill="1" applyBorder="1"/>
    <xf numFmtId="0" fontId="27" fillId="3" borderId="43" xfId="0" applyFont="1" applyFill="1" applyBorder="1" applyAlignment="1">
      <alignment vertical="center" wrapText="1"/>
    </xf>
    <xf numFmtId="165" fontId="10" fillId="3" borderId="44" xfId="0" applyNumberFormat="1" applyFont="1" applyFill="1" applyBorder="1" applyAlignment="1">
      <alignment horizontal="right"/>
    </xf>
    <xf numFmtId="165" fontId="10" fillId="3" borderId="44" xfId="5" applyNumberFormat="1" applyFont="1" applyFill="1" applyBorder="1" applyAlignment="1">
      <alignment horizontal="right"/>
    </xf>
    <xf numFmtId="0" fontId="9" fillId="4" borderId="45" xfId="0" applyFont="1" applyFill="1" applyBorder="1" applyAlignment="1">
      <alignment vertical="center" wrapText="1"/>
    </xf>
    <xf numFmtId="165" fontId="12" fillId="4" borderId="46" xfId="0" applyNumberFormat="1" applyFont="1" applyFill="1" applyBorder="1" applyAlignment="1">
      <alignment horizontal="right" vertical="center"/>
    </xf>
    <xf numFmtId="165" fontId="33" fillId="6" borderId="47" xfId="0" applyNumberFormat="1" applyFont="1" applyFill="1" applyBorder="1" applyAlignment="1">
      <alignment horizontal="right"/>
    </xf>
    <xf numFmtId="165" fontId="12" fillId="4" borderId="46" xfId="0" applyNumberFormat="1" applyFont="1" applyFill="1" applyBorder="1" applyAlignment="1">
      <alignment horizontal="right"/>
    </xf>
    <xf numFmtId="0" fontId="3" fillId="3" borderId="43" xfId="0" applyFont="1" applyFill="1" applyBorder="1" applyAlignment="1">
      <alignment vertical="center" wrapText="1"/>
    </xf>
    <xf numFmtId="0" fontId="47" fillId="9" borderId="48" xfId="0" applyFont="1" applyFill="1" applyBorder="1" applyAlignment="1">
      <alignment wrapText="1"/>
    </xf>
    <xf numFmtId="37" fontId="33" fillId="9" borderId="49" xfId="0" applyNumberFormat="1" applyFont="1" applyFill="1" applyBorder="1" applyAlignment="1">
      <alignment horizontal="right"/>
    </xf>
    <xf numFmtId="165" fontId="33" fillId="9" borderId="50" xfId="5" applyNumberFormat="1" applyFont="1" applyFill="1" applyBorder="1" applyAlignment="1">
      <alignment horizontal="right"/>
    </xf>
    <xf numFmtId="165" fontId="33" fillId="9" borderId="51" xfId="5" applyNumberFormat="1" applyFont="1" applyFill="1" applyBorder="1" applyAlignment="1">
      <alignment horizontal="right"/>
    </xf>
    <xf numFmtId="165" fontId="33" fillId="9" borderId="52" xfId="5" applyNumberFormat="1" applyFont="1" applyFill="1" applyBorder="1" applyAlignment="1">
      <alignment horizontal="right"/>
    </xf>
    <xf numFmtId="165" fontId="33" fillId="9" borderId="53" xfId="5" applyNumberFormat="1" applyFont="1" applyFill="1" applyBorder="1" applyAlignment="1">
      <alignment horizontal="right"/>
    </xf>
    <xf numFmtId="165" fontId="33" fillId="9" borderId="54" xfId="5" applyNumberFormat="1" applyFont="1" applyFill="1" applyBorder="1" applyAlignment="1">
      <alignment horizontal="right"/>
    </xf>
    <xf numFmtId="1" fontId="33" fillId="8" borderId="55" xfId="0" applyNumberFormat="1" applyFont="1" applyFill="1" applyBorder="1" applyAlignment="1" applyProtection="1">
      <alignment horizontal="center" vertical="center" wrapText="1"/>
      <protection locked="0"/>
    </xf>
    <xf numFmtId="0" fontId="22" fillId="6" borderId="56" xfId="0" applyFont="1" applyFill="1" applyBorder="1"/>
    <xf numFmtId="165" fontId="10" fillId="3" borderId="57" xfId="0" applyNumberFormat="1" applyFont="1" applyFill="1" applyBorder="1" applyAlignment="1">
      <alignment horizontal="right"/>
    </xf>
    <xf numFmtId="165" fontId="10" fillId="3" borderId="57" xfId="5" applyNumberFormat="1" applyFont="1" applyFill="1" applyBorder="1" applyAlignment="1">
      <alignment horizontal="right"/>
    </xf>
    <xf numFmtId="165" fontId="12" fillId="4" borderId="58" xfId="0" applyNumberFormat="1" applyFont="1" applyFill="1" applyBorder="1" applyAlignment="1">
      <alignment horizontal="right" vertical="center"/>
    </xf>
    <xf numFmtId="165" fontId="33" fillId="6" borderId="59" xfId="0" applyNumberFormat="1" applyFont="1" applyFill="1" applyBorder="1" applyAlignment="1">
      <alignment horizontal="right"/>
    </xf>
    <xf numFmtId="165" fontId="12" fillId="4" borderId="58" xfId="0" applyNumberFormat="1" applyFont="1" applyFill="1" applyBorder="1" applyAlignment="1">
      <alignment horizontal="right"/>
    </xf>
    <xf numFmtId="165" fontId="33" fillId="9" borderId="60" xfId="5" applyNumberFormat="1" applyFont="1" applyFill="1" applyBorder="1" applyAlignment="1">
      <alignment horizontal="right"/>
    </xf>
    <xf numFmtId="0" fontId="5" fillId="4" borderId="61" xfId="0" applyFont="1" applyFill="1" applyBorder="1" applyAlignment="1">
      <alignment horizontal="center" vertical="center"/>
    </xf>
    <xf numFmtId="0" fontId="22" fillId="3" borderId="0" xfId="0" applyFont="1" applyFill="1" applyAlignment="1">
      <alignment vertical="center"/>
    </xf>
    <xf numFmtId="0" fontId="24" fillId="3" borderId="0" xfId="0" applyFont="1" applyFill="1" applyAlignment="1">
      <alignment vertical="center"/>
    </xf>
    <xf numFmtId="3" fontId="26" fillId="3" borderId="0" xfId="0" applyNumberFormat="1" applyFont="1" applyFill="1" applyAlignment="1">
      <alignment vertical="center"/>
    </xf>
    <xf numFmtId="0" fontId="26" fillId="3" borderId="0" xfId="0" applyFont="1" applyFill="1" applyAlignment="1">
      <alignment vertical="center"/>
    </xf>
    <xf numFmtId="165" fontId="26" fillId="3" borderId="0" xfId="0" applyNumberFormat="1" applyFont="1" applyFill="1" applyAlignment="1">
      <alignment vertical="center"/>
    </xf>
    <xf numFmtId="0" fontId="29" fillId="3" borderId="0" xfId="0" applyFont="1" applyFill="1" applyAlignment="1">
      <alignment vertical="center"/>
    </xf>
    <xf numFmtId="0" fontId="22" fillId="0" borderId="0" xfId="0" applyFont="1" applyAlignment="1">
      <alignment vertical="center"/>
    </xf>
    <xf numFmtId="37" fontId="22" fillId="3" borderId="0" xfId="0" applyNumberFormat="1" applyFont="1" applyFill="1" applyAlignment="1">
      <alignment vertical="center"/>
    </xf>
    <xf numFmtId="0" fontId="7" fillId="3" borderId="0" xfId="0" applyFont="1" applyFill="1" applyAlignment="1">
      <alignment vertical="center"/>
    </xf>
    <xf numFmtId="0" fontId="14" fillId="3" borderId="0" xfId="0" applyFont="1" applyFill="1" applyAlignment="1">
      <alignment vertical="center"/>
    </xf>
    <xf numFmtId="0" fontId="14" fillId="3" borderId="0" xfId="0" applyFont="1" applyFill="1" applyAlignment="1">
      <alignment horizontal="center" vertical="center"/>
    </xf>
    <xf numFmtId="0" fontId="34" fillId="9" borderId="6" xfId="0" applyFont="1" applyFill="1" applyBorder="1" applyAlignment="1">
      <alignment vertical="center"/>
    </xf>
    <xf numFmtId="3" fontId="34" fillId="9" borderId="39" xfId="0" applyNumberFormat="1" applyFont="1" applyFill="1" applyBorder="1" applyAlignment="1">
      <alignment horizontal="right" vertical="center"/>
    </xf>
    <xf numFmtId="0" fontId="30" fillId="9" borderId="39" xfId="0" applyFont="1" applyFill="1" applyBorder="1" applyAlignment="1">
      <alignment vertical="center"/>
    </xf>
    <xf numFmtId="0" fontId="30" fillId="9" borderId="19" xfId="0" applyFont="1" applyFill="1" applyBorder="1" applyAlignment="1">
      <alignment vertical="center"/>
    </xf>
    <xf numFmtId="37" fontId="8" fillId="3" borderId="62" xfId="5" applyNumberFormat="1" applyFont="1" applyFill="1" applyBorder="1" applyAlignment="1">
      <alignment horizontal="right" vertical="center"/>
    </xf>
    <xf numFmtId="37" fontId="8" fillId="3" borderId="63" xfId="0" applyNumberFormat="1" applyFont="1" applyFill="1" applyBorder="1" applyAlignment="1">
      <alignment horizontal="right" vertical="center"/>
    </xf>
    <xf numFmtId="37" fontId="22" fillId="3" borderId="62" xfId="5" applyNumberFormat="1" applyFont="1" applyFill="1" applyBorder="1" applyAlignment="1">
      <alignment horizontal="right" vertical="center"/>
    </xf>
    <xf numFmtId="165" fontId="22" fillId="3" borderId="0" xfId="0" applyNumberFormat="1" applyFont="1" applyFill="1" applyAlignment="1">
      <alignment vertical="center"/>
    </xf>
    <xf numFmtId="37" fontId="8" fillId="3" borderId="1" xfId="5" applyNumberFormat="1" applyFont="1" applyFill="1" applyBorder="1" applyAlignment="1">
      <alignment horizontal="right" vertical="center"/>
    </xf>
    <xf numFmtId="37" fontId="8" fillId="3" borderId="64" xfId="5" applyNumberFormat="1" applyFont="1" applyFill="1" applyBorder="1" applyAlignment="1">
      <alignment horizontal="right" vertical="center"/>
    </xf>
    <xf numFmtId="37" fontId="22" fillId="3" borderId="1" xfId="5" applyNumberFormat="1" applyFont="1" applyFill="1" applyBorder="1" applyAlignment="1">
      <alignment horizontal="right" vertical="center"/>
    </xf>
    <xf numFmtId="3" fontId="22" fillId="3" borderId="0" xfId="0" applyNumberFormat="1" applyFont="1" applyFill="1" applyAlignment="1">
      <alignment vertical="center"/>
    </xf>
    <xf numFmtId="37" fontId="15" fillId="7" borderId="65" xfId="0" applyNumberFormat="1" applyFont="1" applyFill="1" applyBorder="1" applyAlignment="1">
      <alignment horizontal="right" vertical="center"/>
    </xf>
    <xf numFmtId="37" fontId="15" fillId="7" borderId="66" xfId="5" applyNumberFormat="1" applyFont="1" applyFill="1" applyBorder="1" applyAlignment="1">
      <alignment horizontal="right" vertical="center"/>
    </xf>
    <xf numFmtId="37" fontId="23" fillId="7" borderId="65" xfId="0" applyNumberFormat="1" applyFont="1" applyFill="1" applyBorder="1" applyAlignment="1">
      <alignment horizontal="right" vertical="center"/>
    </xf>
    <xf numFmtId="37" fontId="13" fillId="9" borderId="39" xfId="0" applyNumberFormat="1" applyFont="1" applyFill="1" applyBorder="1" applyAlignment="1">
      <alignment horizontal="right" vertical="center"/>
    </xf>
    <xf numFmtId="37" fontId="8" fillId="3" borderId="1" xfId="0" applyNumberFormat="1" applyFont="1" applyFill="1" applyBorder="1" applyAlignment="1">
      <alignment horizontal="right" vertical="center"/>
    </xf>
    <xf numFmtId="37" fontId="22" fillId="3" borderId="1" xfId="0" applyNumberFormat="1" applyFont="1" applyFill="1" applyBorder="1" applyAlignment="1">
      <alignment horizontal="right" vertical="center"/>
    </xf>
    <xf numFmtId="0" fontId="48" fillId="9" borderId="6" xfId="0" applyFont="1" applyFill="1" applyBorder="1" applyAlignment="1">
      <alignment vertical="center"/>
    </xf>
    <xf numFmtId="37" fontId="15" fillId="9" borderId="39" xfId="0" applyNumberFormat="1" applyFont="1" applyFill="1" applyBorder="1" applyAlignment="1">
      <alignment horizontal="right" vertical="center"/>
    </xf>
    <xf numFmtId="0" fontId="23" fillId="9" borderId="39" xfId="0" applyFont="1" applyFill="1" applyBorder="1" applyAlignment="1">
      <alignment vertical="center"/>
    </xf>
    <xf numFmtId="0" fontId="23" fillId="9" borderId="19" xfId="0" applyFont="1" applyFill="1" applyBorder="1" applyAlignment="1">
      <alignment vertical="center"/>
    </xf>
    <xf numFmtId="37" fontId="15" fillId="7" borderId="1" xfId="0" applyNumberFormat="1" applyFont="1" applyFill="1" applyBorder="1" applyAlignment="1">
      <alignment horizontal="right" vertical="center"/>
    </xf>
    <xf numFmtId="37" fontId="15" fillId="7" borderId="64" xfId="5" applyNumberFormat="1" applyFont="1" applyFill="1" applyBorder="1" applyAlignment="1">
      <alignment horizontal="right" vertical="center"/>
    </xf>
    <xf numFmtId="37" fontId="23" fillId="7" borderId="1" xfId="0" applyNumberFormat="1" applyFont="1" applyFill="1" applyBorder="1" applyAlignment="1">
      <alignment horizontal="right" vertical="center"/>
    </xf>
    <xf numFmtId="37" fontId="22" fillId="3" borderId="25" xfId="0" applyNumberFormat="1" applyFont="1" applyFill="1" applyBorder="1" applyAlignment="1">
      <alignment horizontal="right" vertical="center"/>
    </xf>
    <xf numFmtId="37" fontId="8" fillId="3" borderId="65" xfId="0" applyNumberFormat="1" applyFont="1" applyFill="1" applyBorder="1" applyAlignment="1">
      <alignment horizontal="right" vertical="center"/>
    </xf>
    <xf numFmtId="37" fontId="22" fillId="3" borderId="65" xfId="0" applyNumberFormat="1" applyFont="1" applyFill="1" applyBorder="1" applyAlignment="1">
      <alignment horizontal="right" vertical="center"/>
    </xf>
    <xf numFmtId="0" fontId="48" fillId="9" borderId="34" xfId="0" applyFont="1" applyFill="1" applyBorder="1" applyAlignment="1">
      <alignment vertical="center"/>
    </xf>
    <xf numFmtId="37" fontId="48" fillId="9" borderId="34" xfId="0" applyNumberFormat="1" applyFont="1" applyFill="1" applyBorder="1" applyAlignment="1">
      <alignment horizontal="right" vertical="center"/>
    </xf>
    <xf numFmtId="37" fontId="48" fillId="9" borderId="67" xfId="0" applyNumberFormat="1" applyFont="1" applyFill="1" applyBorder="1" applyAlignment="1">
      <alignment horizontal="right" vertical="center"/>
    </xf>
    <xf numFmtId="0" fontId="22" fillId="3" borderId="0" xfId="0" applyFont="1" applyFill="1" applyAlignment="1">
      <alignment horizontal="right" vertical="center"/>
    </xf>
    <xf numFmtId="0" fontId="32" fillId="3" borderId="0" xfId="0" applyFont="1" applyFill="1" applyAlignment="1">
      <alignment vertical="center"/>
    </xf>
    <xf numFmtId="4" fontId="26" fillId="3" borderId="0" xfId="0" applyNumberFormat="1" applyFont="1" applyFill="1" applyAlignment="1">
      <alignment vertical="center"/>
    </xf>
    <xf numFmtId="0" fontId="49" fillId="3" borderId="0" xfId="0" applyFont="1"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3" fontId="26" fillId="3" borderId="0" xfId="2" applyNumberFormat="1" applyFont="1" applyFill="1" applyAlignment="1">
      <alignment vertical="center"/>
    </xf>
    <xf numFmtId="3" fontId="8" fillId="3" borderId="0" xfId="0" applyNumberFormat="1" applyFont="1" applyFill="1" applyAlignment="1">
      <alignment vertical="center"/>
    </xf>
    <xf numFmtId="0" fontId="24" fillId="0" borderId="0" xfId="0" applyFont="1" applyAlignment="1">
      <alignment vertical="center"/>
    </xf>
    <xf numFmtId="37" fontId="8" fillId="3" borderId="0" xfId="5" applyNumberFormat="1" applyFont="1" applyFill="1" applyBorder="1" applyAlignment="1">
      <alignment horizontal="right" vertical="center"/>
    </xf>
    <xf numFmtId="3" fontId="34" fillId="4" borderId="15" xfId="0" applyNumberFormat="1" applyFont="1" applyFill="1" applyBorder="1" applyAlignment="1">
      <alignment horizontal="right"/>
    </xf>
    <xf numFmtId="0" fontId="33" fillId="3" borderId="0" xfId="0" applyFont="1" applyFill="1" applyAlignment="1">
      <alignment horizontal="left" vertical="center"/>
    </xf>
    <xf numFmtId="0" fontId="36" fillId="3" borderId="0" xfId="0" applyFont="1" applyFill="1" applyAlignment="1">
      <alignment horizontal="center" vertical="center" wrapText="1"/>
    </xf>
    <xf numFmtId="1" fontId="12" fillId="4" borderId="10" xfId="0" applyNumberFormat="1" applyFont="1" applyFill="1" applyBorder="1" applyAlignment="1" applyProtection="1">
      <alignment horizontal="center" vertical="center" wrapText="1"/>
      <protection locked="0"/>
    </xf>
    <xf numFmtId="1" fontId="12" fillId="4" borderId="30" xfId="0" applyNumberFormat="1" applyFont="1" applyFill="1" applyBorder="1" applyAlignment="1" applyProtection="1">
      <alignment horizontal="center" vertical="center" wrapText="1"/>
      <protection locked="0"/>
    </xf>
    <xf numFmtId="0" fontId="7" fillId="6" borderId="75" xfId="0" applyFont="1" applyFill="1" applyBorder="1" applyAlignment="1">
      <alignment vertical="center" wrapText="1"/>
    </xf>
    <xf numFmtId="0" fontId="7" fillId="6" borderId="76" xfId="0" applyFont="1" applyFill="1" applyBorder="1" applyAlignment="1">
      <alignment vertical="center" wrapText="1"/>
    </xf>
    <xf numFmtId="0" fontId="55" fillId="4" borderId="9" xfId="0" applyFont="1" applyFill="1" applyBorder="1" applyAlignment="1">
      <alignment horizontal="center" vertical="center"/>
    </xf>
    <xf numFmtId="37" fontId="22" fillId="0" borderId="1" xfId="5" applyNumberFormat="1" applyFont="1" applyFill="1" applyBorder="1" applyAlignment="1">
      <alignment horizontal="right" vertical="center"/>
    </xf>
    <xf numFmtId="0" fontId="34" fillId="4" borderId="27" xfId="0" applyFont="1" applyFill="1" applyBorder="1" applyAlignment="1">
      <alignment horizontal="center" vertical="center"/>
    </xf>
    <xf numFmtId="0" fontId="34" fillId="4" borderId="22" xfId="0" applyFont="1" applyFill="1" applyBorder="1" applyAlignment="1">
      <alignment horizontal="center" vertical="center"/>
    </xf>
    <xf numFmtId="0" fontId="34" fillId="4" borderId="18" xfId="0" applyFont="1" applyFill="1" applyBorder="1" applyAlignment="1">
      <alignment horizontal="center" vertical="center"/>
    </xf>
    <xf numFmtId="4" fontId="34" fillId="4" borderId="5" xfId="0" applyNumberFormat="1" applyFont="1" applyFill="1" applyBorder="1" applyAlignment="1">
      <alignment horizontal="center" vertical="center"/>
    </xf>
    <xf numFmtId="4" fontId="34" fillId="4" borderId="17" xfId="0" applyNumberFormat="1" applyFont="1" applyFill="1" applyBorder="1" applyAlignment="1">
      <alignment horizontal="center" vertical="center"/>
    </xf>
    <xf numFmtId="0" fontId="18" fillId="3" borderId="0" xfId="0" applyFont="1" applyFill="1" applyAlignment="1">
      <alignment horizontal="center"/>
    </xf>
    <xf numFmtId="0" fontId="46" fillId="3" borderId="0" xfId="0" applyFont="1" applyFill="1" applyAlignment="1">
      <alignment horizontal="center"/>
    </xf>
    <xf numFmtId="0" fontId="52" fillId="4" borderId="0" xfId="0" applyFont="1" applyFill="1" applyAlignment="1">
      <alignment horizontal="center" vertical="center" wrapText="1"/>
    </xf>
    <xf numFmtId="0" fontId="20" fillId="3" borderId="0" xfId="0" applyFont="1" applyFill="1" applyAlignment="1">
      <alignment horizontal="left" vertical="center" wrapText="1"/>
    </xf>
    <xf numFmtId="0" fontId="22" fillId="10" borderId="20" xfId="0" applyFont="1" applyFill="1" applyBorder="1" applyAlignment="1">
      <alignment horizontal="center" vertical="center" wrapText="1"/>
    </xf>
    <xf numFmtId="0" fontId="22" fillId="10" borderId="33" xfId="0" applyFont="1" applyFill="1" applyBorder="1" applyAlignment="1">
      <alignment horizontal="center" vertical="center" wrapText="1"/>
    </xf>
    <xf numFmtId="0" fontId="52" fillId="4" borderId="2" xfId="0" applyFont="1" applyFill="1" applyBorder="1" applyAlignment="1">
      <alignment horizontal="center" vertical="center"/>
    </xf>
    <xf numFmtId="0" fontId="52" fillId="4" borderId="0" xfId="0" applyFont="1" applyFill="1" applyAlignment="1">
      <alignment horizontal="center" vertical="center"/>
    </xf>
    <xf numFmtId="0" fontId="15" fillId="7" borderId="2" xfId="0" applyFont="1" applyFill="1" applyBorder="1" applyAlignment="1">
      <alignment horizontal="center" vertical="center"/>
    </xf>
    <xf numFmtId="0" fontId="15" fillId="7" borderId="0" xfId="0" applyFont="1" applyFill="1" applyAlignment="1">
      <alignment horizontal="center" vertical="center"/>
    </xf>
    <xf numFmtId="0" fontId="24" fillId="3" borderId="0" xfId="0" applyFont="1" applyFill="1" applyAlignment="1">
      <alignment horizontal="justify" vertical="top"/>
    </xf>
    <xf numFmtId="0" fontId="50" fillId="4" borderId="61" xfId="0" applyFont="1" applyFill="1" applyBorder="1" applyAlignment="1">
      <alignment horizontal="center" vertical="center" textRotation="90"/>
    </xf>
    <xf numFmtId="0" fontId="50" fillId="4" borderId="1" xfId="0" applyFont="1" applyFill="1" applyBorder="1" applyAlignment="1">
      <alignment horizontal="center" vertical="center" textRotation="90"/>
    </xf>
    <xf numFmtId="0" fontId="50" fillId="4" borderId="65" xfId="0" applyFont="1" applyFill="1" applyBorder="1" applyAlignment="1">
      <alignment horizontal="center" vertical="center" textRotation="90"/>
    </xf>
    <xf numFmtId="0" fontId="24" fillId="3" borderId="0" xfId="0" applyFont="1" applyFill="1" applyAlignment="1">
      <alignment horizontal="center"/>
    </xf>
    <xf numFmtId="0" fontId="8" fillId="10" borderId="20"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33" fillId="4" borderId="40" xfId="0" applyFont="1" applyFill="1" applyBorder="1" applyAlignment="1">
      <alignment horizontal="left" vertical="center"/>
    </xf>
    <xf numFmtId="0" fontId="53" fillId="4" borderId="2" xfId="0" applyFont="1" applyFill="1" applyBorder="1" applyAlignment="1">
      <alignment horizontal="center" vertical="center"/>
    </xf>
    <xf numFmtId="0" fontId="53" fillId="4" borderId="0" xfId="0" applyFont="1" applyFill="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50" fillId="4" borderId="2" xfId="0" applyFont="1" applyFill="1" applyBorder="1" applyAlignment="1">
      <alignment horizontal="center" vertical="center" wrapText="1"/>
    </xf>
    <xf numFmtId="0" fontId="50" fillId="4" borderId="0" xfId="0" applyFont="1" applyFill="1" applyAlignment="1">
      <alignment horizontal="center" vertical="center" wrapText="1"/>
    </xf>
    <xf numFmtId="0" fontId="22" fillId="10" borderId="2" xfId="0" applyFont="1" applyFill="1" applyBorder="1" applyAlignment="1">
      <alignment horizontal="center" vertical="center" wrapText="1"/>
    </xf>
    <xf numFmtId="0" fontId="22" fillId="10" borderId="0" xfId="0" applyFont="1" applyFill="1" applyAlignment="1">
      <alignment horizontal="center" vertical="center" wrapText="1"/>
    </xf>
    <xf numFmtId="0" fontId="8" fillId="10" borderId="20" xfId="0" applyFont="1" applyFill="1" applyBorder="1" applyAlignment="1">
      <alignment horizontal="center" vertical="center"/>
    </xf>
    <xf numFmtId="0" fontId="8" fillId="10" borderId="33" xfId="0" applyFont="1" applyFill="1" applyBorder="1" applyAlignment="1">
      <alignment horizontal="center" vertical="center"/>
    </xf>
    <xf numFmtId="0" fontId="45" fillId="3" borderId="0" xfId="0" applyFont="1" applyFill="1" applyAlignment="1">
      <alignment horizontal="center"/>
    </xf>
    <xf numFmtId="0" fontId="51" fillId="3" borderId="0" xfId="0" applyFont="1" applyFill="1" applyAlignment="1">
      <alignment horizontal="center"/>
    </xf>
    <xf numFmtId="0" fontId="51" fillId="0" borderId="0" xfId="0" applyFont="1" applyAlignment="1">
      <alignment horizontal="center"/>
    </xf>
    <xf numFmtId="1" fontId="11" fillId="8" borderId="8" xfId="0" applyNumberFormat="1" applyFont="1" applyFill="1" applyBorder="1" applyAlignment="1" applyProtection="1">
      <alignment horizontal="center" vertical="center" wrapText="1"/>
      <protection locked="0"/>
    </xf>
    <xf numFmtId="1" fontId="12" fillId="8" borderId="29" xfId="0" applyNumberFormat="1" applyFont="1" applyFill="1" applyBorder="1" applyAlignment="1" applyProtection="1">
      <alignment horizontal="center" vertical="center" wrapText="1"/>
      <protection locked="0"/>
    </xf>
    <xf numFmtId="0" fontId="38" fillId="3" borderId="69" xfId="0" applyFont="1" applyFill="1" applyBorder="1" applyAlignment="1">
      <alignment horizontal="center"/>
    </xf>
    <xf numFmtId="0" fontId="5" fillId="4" borderId="10" xfId="0" applyFont="1" applyFill="1" applyBorder="1" applyAlignment="1">
      <alignment horizontal="center" vertical="center"/>
    </xf>
    <xf numFmtId="0" fontId="5" fillId="4" borderId="30"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30" xfId="0" applyFont="1" applyFill="1" applyBorder="1" applyAlignment="1">
      <alignment horizontal="center" vertical="center"/>
    </xf>
    <xf numFmtId="0" fontId="34" fillId="4" borderId="14" xfId="0" applyFont="1" applyFill="1" applyBorder="1" applyAlignment="1">
      <alignment horizontal="center" vertical="center"/>
    </xf>
    <xf numFmtId="0" fontId="34" fillId="8" borderId="2" xfId="0" applyFont="1" applyFill="1" applyBorder="1" applyAlignment="1">
      <alignment horizontal="center"/>
    </xf>
    <xf numFmtId="0" fontId="34" fillId="8" borderId="0" xfId="0" applyFont="1" applyFill="1" applyAlignment="1">
      <alignment horizontal="center"/>
    </xf>
    <xf numFmtId="0" fontId="5" fillId="4" borderId="61" xfId="0" applyFont="1" applyFill="1" applyBorder="1" applyAlignment="1">
      <alignment horizontal="center" vertical="center"/>
    </xf>
    <xf numFmtId="0" fontId="5" fillId="4" borderId="65" xfId="0" applyFont="1" applyFill="1" applyBorder="1" applyAlignment="1">
      <alignment horizontal="center" vertical="center"/>
    </xf>
    <xf numFmtId="1" fontId="12" fillId="8" borderId="8" xfId="0" applyNumberFormat="1" applyFont="1" applyFill="1" applyBorder="1" applyAlignment="1" applyProtection="1">
      <alignment horizontal="center" vertical="center" wrapText="1"/>
      <protection locked="0"/>
    </xf>
    <xf numFmtId="1" fontId="12" fillId="8" borderId="68" xfId="0" applyNumberFormat="1" applyFont="1" applyFill="1" applyBorder="1" applyAlignment="1" applyProtection="1">
      <alignment horizontal="center" vertical="center" wrapText="1"/>
      <protection locked="0"/>
    </xf>
    <xf numFmtId="1" fontId="33" fillId="8" borderId="8" xfId="0" applyNumberFormat="1" applyFont="1" applyFill="1" applyBorder="1" applyAlignment="1" applyProtection="1">
      <alignment horizontal="center" vertical="center" wrapText="1"/>
      <protection locked="0"/>
    </xf>
    <xf numFmtId="1" fontId="33" fillId="8" borderId="29" xfId="0" applyNumberFormat="1" applyFont="1" applyFill="1" applyBorder="1" applyAlignment="1" applyProtection="1">
      <alignment horizontal="center" vertical="center" wrapText="1"/>
      <protection locked="0"/>
    </xf>
    <xf numFmtId="4" fontId="54" fillId="3" borderId="0" xfId="0" applyNumberFormat="1" applyFont="1" applyFill="1" applyAlignment="1">
      <alignment horizontal="center"/>
    </xf>
    <xf numFmtId="4" fontId="45" fillId="3" borderId="0" xfId="0" applyNumberFormat="1" applyFont="1" applyFill="1" applyAlignment="1">
      <alignment horizontal="center"/>
    </xf>
    <xf numFmtId="4" fontId="46" fillId="3" borderId="0" xfId="0" applyNumberFormat="1" applyFont="1" applyFill="1" applyAlignment="1">
      <alignment horizontal="center"/>
    </xf>
    <xf numFmtId="0" fontId="16" fillId="3" borderId="0" xfId="0" applyFont="1" applyFill="1" applyAlignment="1">
      <alignment horizontal="center"/>
    </xf>
    <xf numFmtId="0" fontId="32" fillId="0" borderId="0" xfId="0" applyFont="1" applyAlignment="1">
      <alignment horizontal="left"/>
    </xf>
    <xf numFmtId="0" fontId="33" fillId="4" borderId="70" xfId="0" applyFont="1" applyFill="1" applyBorder="1" applyAlignment="1">
      <alignment horizontal="center" vertical="center"/>
    </xf>
    <xf numFmtId="0" fontId="33" fillId="4" borderId="71" xfId="0" applyFont="1" applyFill="1" applyBorder="1" applyAlignment="1">
      <alignment horizontal="center" vertical="center"/>
    </xf>
    <xf numFmtId="0" fontId="33" fillId="4" borderId="72" xfId="0" applyFont="1" applyFill="1" applyBorder="1" applyAlignment="1">
      <alignment horizontal="center" vertical="center"/>
    </xf>
    <xf numFmtId="0" fontId="12" fillId="4" borderId="73"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70" xfId="0" applyFont="1" applyFill="1" applyBorder="1" applyAlignment="1">
      <alignment horizontal="center" vertical="center"/>
    </xf>
    <xf numFmtId="0" fontId="12" fillId="4" borderId="72" xfId="0" applyFont="1" applyFill="1" applyBorder="1" applyAlignment="1">
      <alignment horizontal="center" vertical="center"/>
    </xf>
    <xf numFmtId="0" fontId="38" fillId="3" borderId="74" xfId="0" applyFont="1" applyFill="1" applyBorder="1" applyAlignment="1">
      <alignment horizontal="center"/>
    </xf>
    <xf numFmtId="0" fontId="38" fillId="3" borderId="0" xfId="0" applyFont="1" applyFill="1" applyAlignment="1">
      <alignment horizontal="center"/>
    </xf>
    <xf numFmtId="0" fontId="16" fillId="3" borderId="0" xfId="0" applyFont="1" applyFill="1" applyAlignment="1">
      <alignment horizontal="center" vertical="center"/>
    </xf>
    <xf numFmtId="0" fontId="38" fillId="3" borderId="69" xfId="0" applyFont="1" applyFill="1" applyBorder="1" applyAlignment="1">
      <alignment horizontal="center" vertical="center"/>
    </xf>
    <xf numFmtId="0" fontId="51" fillId="3" borderId="0" xfId="0" applyFont="1" applyFill="1" applyAlignment="1">
      <alignment horizontal="center" vertical="center"/>
    </xf>
    <xf numFmtId="0" fontId="45" fillId="3" borderId="0" xfId="0" applyFont="1" applyFill="1" applyAlignment="1">
      <alignment horizontal="center" vertical="center"/>
    </xf>
    <xf numFmtId="0" fontId="46" fillId="3" borderId="0" xfId="0" applyFont="1" applyFill="1" applyAlignment="1">
      <alignment horizontal="center" vertical="center"/>
    </xf>
  </cellXfs>
  <cellStyles count="6">
    <cellStyle name="20% - Énfasis1 2" xfId="1" xr:uid="{00000000-0005-0000-0000-000000000000}"/>
    <cellStyle name="Comma" xfId="2" builtinId="3"/>
    <cellStyle name="Millares 2" xfId="3" xr:uid="{00000000-0005-0000-0000-000002000000}"/>
    <cellStyle name="Normal" xfId="0" builtinId="0"/>
    <cellStyle name="Normal 2" xfId="4" xr:uid="{00000000-0005-0000-0000-000004000000}"/>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504825</xdr:colOff>
      <xdr:row>0</xdr:row>
      <xdr:rowOff>0</xdr:rowOff>
    </xdr:from>
    <xdr:to>
      <xdr:col>10</xdr:col>
      <xdr:colOff>1323975</xdr:colOff>
      <xdr:row>7</xdr:row>
      <xdr:rowOff>190500</xdr:rowOff>
    </xdr:to>
    <xdr:pic>
      <xdr:nvPicPr>
        <xdr:cNvPr id="1178" name="Imagen 3">
          <a:extLst>
            <a:ext uri="{FF2B5EF4-FFF2-40B4-BE49-F238E27FC236}">
              <a16:creationId xmlns:a16="http://schemas.microsoft.com/office/drawing/2014/main" id="{D308CE55-4F2C-457A-8501-5BEB4E0CB4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63300" y="0"/>
          <a:ext cx="21621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304800</xdr:colOff>
      <xdr:row>2</xdr:row>
      <xdr:rowOff>9525</xdr:rowOff>
    </xdr:to>
    <xdr:sp macro="" textlink="">
      <xdr:nvSpPr>
        <xdr:cNvPr id="1025" name="AutoShape 1" descr="Ministerio de Hacienda">
          <a:extLst>
            <a:ext uri="{FF2B5EF4-FFF2-40B4-BE49-F238E27FC236}">
              <a16:creationId xmlns:a16="http://schemas.microsoft.com/office/drawing/2014/main" id="{7528A80A-863E-483F-A6E4-EE5C23FB61AC}"/>
            </a:ext>
          </a:extLst>
        </xdr:cNvPr>
        <xdr:cNvSpPr>
          <a:spLocks noChangeAspect="1" noChangeArrowheads="1"/>
        </xdr:cNvSpPr>
      </xdr:nvSpPr>
      <xdr:spPr bwMode="auto">
        <a:xfrm>
          <a:off x="0" y="16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514350</xdr:colOff>
      <xdr:row>1</xdr:row>
      <xdr:rowOff>190500</xdr:rowOff>
    </xdr:from>
    <xdr:to>
      <xdr:col>2</xdr:col>
      <xdr:colOff>1678885</xdr:colOff>
      <xdr:row>6</xdr:row>
      <xdr:rowOff>238125</xdr:rowOff>
    </xdr:to>
    <xdr:pic>
      <xdr:nvPicPr>
        <xdr:cNvPr id="5" name="Imagen 4">
          <a:extLst>
            <a:ext uri="{FF2B5EF4-FFF2-40B4-BE49-F238E27FC236}">
              <a16:creationId xmlns:a16="http://schemas.microsoft.com/office/drawing/2014/main" id="{A9DDBF81-25FB-42DE-A3B0-F679E6B468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352425"/>
          <a:ext cx="237421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381000</xdr:colOff>
      <xdr:row>1</xdr:row>
      <xdr:rowOff>9525</xdr:rowOff>
    </xdr:from>
    <xdr:to>
      <xdr:col>30</xdr:col>
      <xdr:colOff>66675</xdr:colOff>
      <xdr:row>7</xdr:row>
      <xdr:rowOff>200025</xdr:rowOff>
    </xdr:to>
    <xdr:pic>
      <xdr:nvPicPr>
        <xdr:cNvPr id="2201" name="Imagen 2">
          <a:extLst>
            <a:ext uri="{FF2B5EF4-FFF2-40B4-BE49-F238E27FC236}">
              <a16:creationId xmlns:a16="http://schemas.microsoft.com/office/drawing/2014/main" id="{FA4CD055-369F-4F33-A7F7-37BA70FE26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69450" y="200025"/>
          <a:ext cx="19907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0</xdr:row>
      <xdr:rowOff>142875</xdr:rowOff>
    </xdr:from>
    <xdr:to>
      <xdr:col>2</xdr:col>
      <xdr:colOff>707335</xdr:colOff>
      <xdr:row>6</xdr:row>
      <xdr:rowOff>9525</xdr:rowOff>
    </xdr:to>
    <xdr:pic>
      <xdr:nvPicPr>
        <xdr:cNvPr id="4" name="Imagen 3">
          <a:extLst>
            <a:ext uri="{FF2B5EF4-FFF2-40B4-BE49-F238E27FC236}">
              <a16:creationId xmlns:a16="http://schemas.microsoft.com/office/drawing/2014/main" id="{5085EBF1-9CFE-4D5B-9822-AD4242148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 y="142875"/>
          <a:ext cx="237421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295275</xdr:colOff>
      <xdr:row>0</xdr:row>
      <xdr:rowOff>0</xdr:rowOff>
    </xdr:from>
    <xdr:to>
      <xdr:col>24</xdr:col>
      <xdr:colOff>85725</xdr:colOff>
      <xdr:row>5</xdr:row>
      <xdr:rowOff>171450</xdr:rowOff>
    </xdr:to>
    <xdr:pic>
      <xdr:nvPicPr>
        <xdr:cNvPr id="3225" name="Imagen 2">
          <a:extLst>
            <a:ext uri="{FF2B5EF4-FFF2-40B4-BE49-F238E27FC236}">
              <a16:creationId xmlns:a16="http://schemas.microsoft.com/office/drawing/2014/main" id="{9BC890CD-6998-4FED-89EC-DEDC07E6B3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68775" y="0"/>
          <a:ext cx="18954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47625</xdr:rowOff>
    </xdr:from>
    <xdr:to>
      <xdr:col>2</xdr:col>
      <xdr:colOff>535885</xdr:colOff>
      <xdr:row>6</xdr:row>
      <xdr:rowOff>85725</xdr:rowOff>
    </xdr:to>
    <xdr:pic>
      <xdr:nvPicPr>
        <xdr:cNvPr id="4" name="Imagen 3">
          <a:extLst>
            <a:ext uri="{FF2B5EF4-FFF2-40B4-BE49-F238E27FC236}">
              <a16:creationId xmlns:a16="http://schemas.microsoft.com/office/drawing/2014/main" id="{D44F5D3E-F6C0-436D-98BF-BE8BAE0DA7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228600"/>
          <a:ext cx="237421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0</xdr:row>
      <xdr:rowOff>114300</xdr:rowOff>
    </xdr:from>
    <xdr:to>
      <xdr:col>10</xdr:col>
      <xdr:colOff>200025</xdr:colOff>
      <xdr:row>5</xdr:row>
      <xdr:rowOff>114300</xdr:rowOff>
    </xdr:to>
    <xdr:pic>
      <xdr:nvPicPr>
        <xdr:cNvPr id="4249" name="Imagen 3">
          <a:extLst>
            <a:ext uri="{FF2B5EF4-FFF2-40B4-BE49-F238E27FC236}">
              <a16:creationId xmlns:a16="http://schemas.microsoft.com/office/drawing/2014/main" id="{A4A18562-ACBD-485A-AC19-C5D4C81D6F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6667" b="14285"/>
        <a:stretch>
          <a:fillRect/>
        </a:stretch>
      </xdr:blipFill>
      <xdr:spPr bwMode="auto">
        <a:xfrm>
          <a:off x="12525375" y="114300"/>
          <a:ext cx="19907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104775</xdr:rowOff>
    </xdr:from>
    <xdr:to>
      <xdr:col>1</xdr:col>
      <xdr:colOff>2412310</xdr:colOff>
      <xdr:row>6</xdr:row>
      <xdr:rowOff>95250</xdr:rowOff>
    </xdr:to>
    <xdr:pic>
      <xdr:nvPicPr>
        <xdr:cNvPr id="4" name="Imagen 3">
          <a:extLst>
            <a:ext uri="{FF2B5EF4-FFF2-40B4-BE49-F238E27FC236}">
              <a16:creationId xmlns:a16="http://schemas.microsoft.com/office/drawing/2014/main" id="{E5DC8FF1-13E3-4296-8958-CFCD4319E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04775"/>
          <a:ext cx="237421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760"/>
  <sheetViews>
    <sheetView tabSelected="1" topLeftCell="A46" workbookViewId="0">
      <selection activeCell="B2" sqref="B2:K2"/>
    </sheetView>
  </sheetViews>
  <sheetFormatPr defaultColWidth="10.85546875" defaultRowHeight="12.75" x14ac:dyDescent="0.2"/>
  <cols>
    <col min="1" max="1" width="10.85546875" style="16"/>
    <col min="2" max="2" width="7.28515625" style="16" customWidth="1"/>
    <col min="3" max="3" width="34.85546875" style="3" customWidth="1"/>
    <col min="4" max="4" width="18.42578125" style="3" customWidth="1"/>
    <col min="5" max="5" width="19" style="3" customWidth="1"/>
    <col min="6" max="6" width="17.7109375" style="3" customWidth="1"/>
    <col min="7" max="7" width="16.5703125" style="3" customWidth="1"/>
    <col min="8" max="8" width="16.85546875" style="3" customWidth="1"/>
    <col min="9" max="9" width="18.28515625" style="16" customWidth="1"/>
    <col min="10" max="11" width="20.140625" style="16" customWidth="1"/>
    <col min="12" max="12" width="35" style="16" customWidth="1"/>
    <col min="13" max="119" width="10.85546875" style="16"/>
    <col min="120" max="16384" width="10.85546875" style="3"/>
  </cols>
  <sheetData>
    <row r="1" spans="1:11" s="16" customFormat="1" x14ac:dyDescent="0.2"/>
    <row r="2" spans="1:11" s="16" customFormat="1" ht="23.25" x14ac:dyDescent="0.35">
      <c r="A2"/>
      <c r="B2" s="335" t="s">
        <v>195</v>
      </c>
      <c r="C2" s="335"/>
      <c r="D2" s="335"/>
      <c r="E2" s="335"/>
      <c r="F2" s="335"/>
      <c r="G2" s="335"/>
      <c r="H2" s="335"/>
      <c r="I2" s="335"/>
      <c r="J2" s="335"/>
      <c r="K2" s="335"/>
    </row>
    <row r="3" spans="1:11" s="16" customFormat="1" ht="23.25" x14ac:dyDescent="0.35">
      <c r="B3" s="334" t="s">
        <v>176</v>
      </c>
      <c r="C3" s="334"/>
      <c r="D3" s="334"/>
      <c r="E3" s="334"/>
      <c r="F3" s="334"/>
      <c r="G3" s="334"/>
      <c r="H3" s="334"/>
      <c r="I3" s="334"/>
      <c r="J3" s="334"/>
      <c r="K3" s="334"/>
    </row>
    <row r="4" spans="1:11" s="16" customFormat="1" ht="20.25" x14ac:dyDescent="0.3">
      <c r="B4" s="307" t="s">
        <v>177</v>
      </c>
      <c r="C4" s="307"/>
      <c r="D4" s="307"/>
      <c r="E4" s="307"/>
      <c r="F4" s="307"/>
      <c r="G4" s="307"/>
      <c r="H4" s="307"/>
      <c r="I4" s="307"/>
      <c r="J4" s="307"/>
      <c r="K4" s="307"/>
    </row>
    <row r="5" spans="1:11" ht="23.25" x14ac:dyDescent="0.35">
      <c r="B5" s="336" t="s">
        <v>178</v>
      </c>
      <c r="C5" s="336"/>
      <c r="D5" s="336"/>
      <c r="E5" s="336"/>
      <c r="F5" s="336"/>
      <c r="G5" s="336"/>
      <c r="H5" s="336"/>
      <c r="I5" s="336"/>
      <c r="J5" s="336"/>
      <c r="K5" s="336"/>
    </row>
    <row r="6" spans="1:11" ht="23.25" x14ac:dyDescent="0.35">
      <c r="B6" s="335" t="s">
        <v>25</v>
      </c>
      <c r="C6" s="335"/>
      <c r="D6" s="335"/>
      <c r="E6" s="335"/>
      <c r="F6" s="335"/>
      <c r="G6" s="335"/>
      <c r="H6" s="335"/>
      <c r="I6" s="335"/>
      <c r="J6" s="335"/>
      <c r="K6" s="335"/>
    </row>
    <row r="7" spans="1:11" ht="20.25" x14ac:dyDescent="0.3">
      <c r="B7" s="306" t="s">
        <v>194</v>
      </c>
      <c r="C7" s="306"/>
      <c r="D7" s="306"/>
      <c r="E7" s="306"/>
      <c r="F7" s="306"/>
      <c r="G7" s="306"/>
      <c r="H7" s="306"/>
      <c r="I7" s="306"/>
      <c r="J7" s="306"/>
      <c r="K7" s="306"/>
    </row>
    <row r="8" spans="1:11" ht="20.25" x14ac:dyDescent="0.3">
      <c r="B8" s="307" t="s">
        <v>28</v>
      </c>
      <c r="C8" s="307"/>
      <c r="D8" s="307"/>
      <c r="E8" s="307"/>
      <c r="F8" s="307"/>
      <c r="G8" s="307"/>
      <c r="H8" s="307"/>
      <c r="I8" s="307"/>
      <c r="J8" s="307"/>
      <c r="K8" s="307"/>
    </row>
    <row r="9" spans="1:11" ht="18.75" x14ac:dyDescent="0.3">
      <c r="C9" s="124"/>
      <c r="D9" s="124"/>
      <c r="E9" s="124"/>
      <c r="F9" s="124"/>
      <c r="G9" s="124"/>
      <c r="H9" s="124"/>
    </row>
    <row r="10" spans="1:11" ht="16.5" customHeight="1" x14ac:dyDescent="0.2">
      <c r="B10" s="308" t="s">
        <v>112</v>
      </c>
      <c r="C10" s="308"/>
      <c r="D10" s="308"/>
      <c r="E10" s="308"/>
      <c r="F10" s="308"/>
      <c r="G10" s="308"/>
      <c r="H10" s="308"/>
      <c r="I10" s="308"/>
      <c r="J10" s="308"/>
      <c r="K10" s="308"/>
    </row>
    <row r="11" spans="1:11" ht="66.75" customHeight="1" x14ac:dyDescent="0.2">
      <c r="B11" s="309" t="s">
        <v>138</v>
      </c>
      <c r="C11" s="309"/>
      <c r="D11" s="309"/>
      <c r="E11" s="309"/>
      <c r="F11" s="309"/>
      <c r="G11" s="309"/>
      <c r="H11" s="309"/>
      <c r="I11" s="309"/>
      <c r="J11" s="309"/>
      <c r="K11" s="309"/>
    </row>
    <row r="12" spans="1:11" ht="66" customHeight="1" x14ac:dyDescent="0.2">
      <c r="B12" s="309" t="s">
        <v>139</v>
      </c>
      <c r="C12" s="309"/>
      <c r="D12" s="309"/>
      <c r="E12" s="309"/>
      <c r="F12" s="309"/>
      <c r="G12" s="309"/>
      <c r="H12" s="309"/>
      <c r="I12" s="309"/>
      <c r="J12" s="309"/>
      <c r="K12" s="309"/>
    </row>
    <row r="13" spans="1:11" ht="69" customHeight="1" x14ac:dyDescent="0.2">
      <c r="B13" s="309" t="s">
        <v>140</v>
      </c>
      <c r="C13" s="309"/>
      <c r="D13" s="309"/>
      <c r="E13" s="309"/>
      <c r="F13" s="309"/>
      <c r="G13" s="309"/>
      <c r="H13" s="309"/>
      <c r="I13" s="309"/>
      <c r="J13" s="309"/>
      <c r="K13" s="309"/>
    </row>
    <row r="14" spans="1:11" ht="27" customHeight="1" x14ac:dyDescent="0.2">
      <c r="B14" s="328" t="s">
        <v>167</v>
      </c>
      <c r="C14" s="329"/>
      <c r="D14" s="329"/>
      <c r="E14" s="329"/>
      <c r="F14" s="329"/>
      <c r="G14" s="329"/>
      <c r="H14" s="329"/>
      <c r="I14" s="329"/>
      <c r="J14" s="329"/>
      <c r="K14" s="329"/>
    </row>
    <row r="15" spans="1:11" s="16" customFormat="1" ht="15" customHeight="1" thickBot="1" x14ac:dyDescent="0.25">
      <c r="C15" s="170"/>
      <c r="D15" s="170"/>
      <c r="E15" s="170"/>
      <c r="F15" s="170"/>
      <c r="G15" s="170"/>
      <c r="H15" s="170"/>
    </row>
    <row r="16" spans="1:11" ht="15.75" customHeight="1" x14ac:dyDescent="0.2">
      <c r="B16" s="317" t="s">
        <v>133</v>
      </c>
      <c r="C16" s="324" t="s">
        <v>141</v>
      </c>
      <c r="D16" s="325"/>
      <c r="E16" s="325"/>
      <c r="F16" s="325"/>
      <c r="G16" s="325"/>
      <c r="H16" s="325"/>
      <c r="I16" s="325"/>
      <c r="J16" s="325"/>
      <c r="K16" s="325"/>
    </row>
    <row r="17" spans="2:11" ht="15.75" customHeight="1" x14ac:dyDescent="0.2">
      <c r="B17" s="318"/>
      <c r="C17" s="326" t="s">
        <v>123</v>
      </c>
      <c r="D17" s="327"/>
      <c r="E17" s="327"/>
      <c r="F17" s="327"/>
      <c r="G17" s="327"/>
      <c r="H17" s="327"/>
      <c r="I17" s="327"/>
      <c r="J17" s="327"/>
      <c r="K17" s="327"/>
    </row>
    <row r="18" spans="2:11" ht="15" x14ac:dyDescent="0.2">
      <c r="B18" s="318"/>
      <c r="C18" s="310" t="s">
        <v>109</v>
      </c>
      <c r="D18" s="311"/>
      <c r="E18" s="311"/>
      <c r="F18" s="311"/>
      <c r="G18" s="311"/>
      <c r="H18" s="311"/>
      <c r="I18" s="311"/>
      <c r="J18" s="311"/>
      <c r="K18" s="311"/>
    </row>
    <row r="19" spans="2:11" x14ac:dyDescent="0.2">
      <c r="B19" s="318"/>
      <c r="C19" s="54" t="s">
        <v>34</v>
      </c>
      <c r="D19" s="55">
        <v>2018</v>
      </c>
      <c r="E19" s="55">
        <v>2019</v>
      </c>
      <c r="F19" s="55">
        <v>2020</v>
      </c>
      <c r="G19" s="55">
        <v>2021</v>
      </c>
      <c r="H19" s="55">
        <v>2022</v>
      </c>
      <c r="I19" s="55">
        <v>2023</v>
      </c>
      <c r="J19" s="56" t="s">
        <v>183</v>
      </c>
      <c r="K19" s="56" t="s">
        <v>193</v>
      </c>
    </row>
    <row r="20" spans="2:11" x14ac:dyDescent="0.2">
      <c r="B20" s="318"/>
      <c r="C20" s="171" t="s">
        <v>99</v>
      </c>
      <c r="D20" s="50">
        <f>+ESF!C18</f>
        <v>57018086750</v>
      </c>
      <c r="E20" s="50">
        <f>+ESF!E18</f>
        <v>125650972327</v>
      </c>
      <c r="F20" s="25">
        <f>+ESF!G18</f>
        <v>288732794713</v>
      </c>
      <c r="G20" s="25">
        <f>+ESF!I18</f>
        <v>498003069898</v>
      </c>
      <c r="H20" s="25">
        <f>+ESF!K18</f>
        <v>551029004057</v>
      </c>
      <c r="I20" s="25">
        <f>+ESF!M18</f>
        <v>529604407646</v>
      </c>
      <c r="J20" s="26">
        <f>+ESF!O18</f>
        <v>474061695605</v>
      </c>
      <c r="K20" s="26">
        <f>+ESF!Q18</f>
        <v>580358825836</v>
      </c>
    </row>
    <row r="21" spans="2:11" x14ac:dyDescent="0.2">
      <c r="B21" s="318"/>
      <c r="C21" s="171" t="s">
        <v>38</v>
      </c>
      <c r="D21" s="50">
        <f>+ESF!C33</f>
        <v>95875933087</v>
      </c>
      <c r="E21" s="50">
        <f>+ESF!E33</f>
        <v>83486599579</v>
      </c>
      <c r="F21" s="25">
        <f>+ESF!G33</f>
        <v>140147122705</v>
      </c>
      <c r="G21" s="25">
        <f>+ESF!I33</f>
        <v>150622802247</v>
      </c>
      <c r="H21" s="25">
        <f>+ESF!K33</f>
        <v>174828517774</v>
      </c>
      <c r="I21" s="25">
        <f>+ESF!M33</f>
        <v>225503961589</v>
      </c>
      <c r="J21" s="26">
        <f>+ESF!O33</f>
        <v>212994077620</v>
      </c>
      <c r="K21" s="26">
        <f>+ESF!Q33</f>
        <v>198018271841</v>
      </c>
    </row>
    <row r="22" spans="2:11" ht="13.5" thickBot="1" x14ac:dyDescent="0.25">
      <c r="B22" s="318"/>
      <c r="C22" s="172" t="s">
        <v>142</v>
      </c>
      <c r="D22" s="51">
        <f t="shared" ref="D22:K22" si="0">+D20-D21</f>
        <v>-38857846337</v>
      </c>
      <c r="E22" s="51">
        <f t="shared" si="0"/>
        <v>42164372748</v>
      </c>
      <c r="F22" s="51">
        <f t="shared" si="0"/>
        <v>148585672008</v>
      </c>
      <c r="G22" s="51">
        <f t="shared" si="0"/>
        <v>347380267651</v>
      </c>
      <c r="H22" s="51">
        <f t="shared" si="0"/>
        <v>376200486283</v>
      </c>
      <c r="I22" s="292">
        <f t="shared" si="0"/>
        <v>304100446057</v>
      </c>
      <c r="J22" s="292">
        <f t="shared" si="0"/>
        <v>261067617985</v>
      </c>
      <c r="K22" s="292">
        <f t="shared" si="0"/>
        <v>382340553995</v>
      </c>
    </row>
    <row r="23" spans="2:11" s="16" customFormat="1" x14ac:dyDescent="0.2">
      <c r="B23" s="318"/>
      <c r="C23" s="138"/>
      <c r="D23" s="139"/>
      <c r="E23" s="139"/>
      <c r="F23" s="139"/>
      <c r="G23" s="139"/>
      <c r="H23" s="139"/>
    </row>
    <row r="24" spans="2:11" s="16" customFormat="1" x14ac:dyDescent="0.2">
      <c r="B24" s="318"/>
    </row>
    <row r="25" spans="2:11" ht="15" customHeight="1" x14ac:dyDescent="0.2">
      <c r="B25" s="318"/>
      <c r="C25" s="324" t="s">
        <v>131</v>
      </c>
      <c r="D25" s="325"/>
      <c r="E25" s="325"/>
      <c r="F25" s="325"/>
      <c r="G25" s="325"/>
      <c r="H25" s="325"/>
      <c r="I25" s="325"/>
      <c r="J25" s="325"/>
      <c r="K25" s="325"/>
    </row>
    <row r="26" spans="2:11" ht="15" customHeight="1" x14ac:dyDescent="0.2">
      <c r="B26" s="318"/>
      <c r="C26" s="326" t="s">
        <v>124</v>
      </c>
      <c r="D26" s="327"/>
      <c r="E26" s="327"/>
      <c r="F26" s="327"/>
      <c r="G26" s="327"/>
      <c r="H26" s="327"/>
      <c r="I26" s="327"/>
      <c r="J26" s="327"/>
      <c r="K26" s="327"/>
    </row>
    <row r="27" spans="2:11" ht="21.75" customHeight="1" x14ac:dyDescent="0.2">
      <c r="B27" s="318"/>
      <c r="C27" s="310" t="s">
        <v>126</v>
      </c>
      <c r="D27" s="311"/>
      <c r="E27" s="311"/>
      <c r="F27" s="311"/>
      <c r="G27" s="311"/>
      <c r="H27" s="311"/>
      <c r="I27" s="311"/>
      <c r="J27" s="311"/>
      <c r="K27" s="311"/>
    </row>
    <row r="28" spans="2:11" x14ac:dyDescent="0.2">
      <c r="B28" s="318"/>
      <c r="C28" s="54" t="s">
        <v>34</v>
      </c>
      <c r="D28" s="55">
        <f t="shared" ref="D28:E30" si="1">+D19</f>
        <v>2018</v>
      </c>
      <c r="E28" s="55">
        <f t="shared" si="1"/>
        <v>2019</v>
      </c>
      <c r="F28" s="55">
        <v>2020</v>
      </c>
      <c r="G28" s="55">
        <v>2021</v>
      </c>
      <c r="H28" s="55">
        <v>2022</v>
      </c>
      <c r="I28" s="55">
        <v>2023</v>
      </c>
      <c r="J28" s="56" t="s">
        <v>183</v>
      </c>
      <c r="K28" s="56" t="str">
        <f>+K19</f>
        <v>2025 (1/)</v>
      </c>
    </row>
    <row r="29" spans="2:11" x14ac:dyDescent="0.2">
      <c r="B29" s="318"/>
      <c r="C29" s="171" t="str">
        <f>+C20</f>
        <v>Activos corrientes</v>
      </c>
      <c r="D29" s="50">
        <f t="shared" si="1"/>
        <v>57018086750</v>
      </c>
      <c r="E29" s="50">
        <f t="shared" si="1"/>
        <v>125650972327</v>
      </c>
      <c r="F29" s="25">
        <f>+ESF!G18</f>
        <v>288732794713</v>
      </c>
      <c r="G29" s="25">
        <f>+ESF!I18</f>
        <v>498003069898</v>
      </c>
      <c r="H29" s="25">
        <f t="shared" ref="H29:J30" si="2">+H20</f>
        <v>551029004057</v>
      </c>
      <c r="I29" s="25">
        <f t="shared" si="2"/>
        <v>529604407646</v>
      </c>
      <c r="J29" s="25">
        <f t="shared" si="2"/>
        <v>474061695605</v>
      </c>
      <c r="K29" s="25">
        <f>+K20</f>
        <v>580358825836</v>
      </c>
    </row>
    <row r="30" spans="2:11" x14ac:dyDescent="0.2">
      <c r="B30" s="318"/>
      <c r="C30" s="171" t="str">
        <f>+C21</f>
        <v>Pasivos corrientes</v>
      </c>
      <c r="D30" s="50">
        <f t="shared" si="1"/>
        <v>95875933087</v>
      </c>
      <c r="E30" s="50">
        <f t="shared" si="1"/>
        <v>83486599579</v>
      </c>
      <c r="F30" s="25">
        <f>+ESF!G33</f>
        <v>140147122705</v>
      </c>
      <c r="G30" s="25">
        <f>+ESF!I33</f>
        <v>150622802247</v>
      </c>
      <c r="H30" s="25">
        <f t="shared" si="2"/>
        <v>174828517774</v>
      </c>
      <c r="I30" s="25">
        <f t="shared" si="2"/>
        <v>225503961589</v>
      </c>
      <c r="J30" s="25">
        <f t="shared" si="2"/>
        <v>212994077620</v>
      </c>
      <c r="K30" s="25">
        <f>+K21</f>
        <v>198018271841</v>
      </c>
    </row>
    <row r="31" spans="2:11" ht="13.5" thickBot="1" x14ac:dyDescent="0.25">
      <c r="B31" s="318"/>
      <c r="C31" s="172" t="s">
        <v>143</v>
      </c>
      <c r="D31" s="52">
        <f t="shared" ref="D31:K31" si="3">+D29/D30</f>
        <v>0.59470698134703415</v>
      </c>
      <c r="E31" s="52">
        <f t="shared" si="3"/>
        <v>1.505043599339575</v>
      </c>
      <c r="F31" s="52">
        <f t="shared" si="3"/>
        <v>2.0602120767100054</v>
      </c>
      <c r="G31" s="53">
        <f t="shared" si="3"/>
        <v>3.3062926892127908</v>
      </c>
      <c r="H31" s="53">
        <f t="shared" si="3"/>
        <v>3.1518256350449221</v>
      </c>
      <c r="I31" s="53">
        <f t="shared" si="3"/>
        <v>2.3485370452659664</v>
      </c>
      <c r="J31" s="53">
        <f t="shared" si="3"/>
        <v>2.2257036482055028</v>
      </c>
      <c r="K31" s="53">
        <f t="shared" si="3"/>
        <v>2.930834717626476</v>
      </c>
    </row>
    <row r="32" spans="2:11" s="16" customFormat="1" x14ac:dyDescent="0.2">
      <c r="B32" s="318"/>
      <c r="C32" s="16" t="s">
        <v>110</v>
      </c>
      <c r="H32" s="120"/>
    </row>
    <row r="33" spans="2:11" s="16" customFormat="1" x14ac:dyDescent="0.2">
      <c r="B33" s="318"/>
      <c r="H33" s="120"/>
    </row>
    <row r="34" spans="2:11" ht="15" customHeight="1" x14ac:dyDescent="0.2">
      <c r="B34" s="318"/>
      <c r="C34" s="312" t="s">
        <v>144</v>
      </c>
      <c r="D34" s="313"/>
      <c r="E34" s="313"/>
      <c r="F34" s="313"/>
      <c r="G34" s="313"/>
      <c r="H34" s="313"/>
      <c r="I34" s="313"/>
      <c r="J34" s="313"/>
      <c r="K34" s="313"/>
    </row>
    <row r="35" spans="2:11" ht="15" customHeight="1" x14ac:dyDescent="0.2">
      <c r="B35" s="318"/>
      <c r="C35" s="314" t="s">
        <v>166</v>
      </c>
      <c r="D35" s="315"/>
      <c r="E35" s="315"/>
      <c r="F35" s="315"/>
      <c r="G35" s="315"/>
      <c r="H35" s="315"/>
      <c r="I35" s="315"/>
      <c r="J35" s="315"/>
      <c r="K35" s="315"/>
    </row>
    <row r="36" spans="2:11" ht="15" customHeight="1" x14ac:dyDescent="0.2">
      <c r="B36" s="318"/>
      <c r="C36" s="314" t="s">
        <v>113</v>
      </c>
      <c r="D36" s="315"/>
      <c r="E36" s="315"/>
      <c r="F36" s="315"/>
      <c r="G36" s="315"/>
      <c r="H36" s="315"/>
      <c r="I36" s="315"/>
      <c r="J36" s="315"/>
      <c r="K36" s="315"/>
    </row>
    <row r="37" spans="2:11" ht="15" customHeight="1" x14ac:dyDescent="0.2">
      <c r="B37" s="318"/>
      <c r="C37" s="314" t="s">
        <v>117</v>
      </c>
      <c r="D37" s="315"/>
      <c r="E37" s="315"/>
      <c r="F37" s="315"/>
      <c r="G37" s="315"/>
      <c r="H37" s="315"/>
      <c r="I37" s="315"/>
      <c r="J37" s="315"/>
      <c r="K37" s="315"/>
    </row>
    <row r="38" spans="2:11" ht="58.5" customHeight="1" thickBot="1" x14ac:dyDescent="0.25">
      <c r="B38" s="318"/>
      <c r="C38" s="330" t="s">
        <v>116</v>
      </c>
      <c r="D38" s="331"/>
      <c r="E38" s="331"/>
      <c r="F38" s="331"/>
      <c r="G38" s="331"/>
      <c r="H38" s="331"/>
      <c r="I38" s="331"/>
      <c r="J38" s="331"/>
      <c r="K38" s="331"/>
    </row>
    <row r="39" spans="2:11" x14ac:dyDescent="0.2">
      <c r="B39" s="318"/>
      <c r="C39" s="301" t="str">
        <f>+C28</f>
        <v>Cuentas</v>
      </c>
      <c r="D39" s="302">
        <f>+D28</f>
        <v>2018</v>
      </c>
      <c r="E39" s="302">
        <f>+E28</f>
        <v>2019</v>
      </c>
      <c r="F39" s="302">
        <v>2020</v>
      </c>
      <c r="G39" s="302">
        <v>2021</v>
      </c>
      <c r="H39" s="302">
        <v>2022</v>
      </c>
      <c r="I39" s="302">
        <v>2023</v>
      </c>
      <c r="J39" s="302" t="s">
        <v>183</v>
      </c>
      <c r="K39" s="303" t="str">
        <f>+K19</f>
        <v>2025 (1/)</v>
      </c>
    </row>
    <row r="40" spans="2:11" x14ac:dyDescent="0.2">
      <c r="B40" s="318"/>
      <c r="C40" s="171" t="str">
        <f>+C20</f>
        <v>Activos corrientes</v>
      </c>
      <c r="D40" s="50">
        <f>+ESF!C18</f>
        <v>57018086750</v>
      </c>
      <c r="E40" s="50">
        <f>+ESF!E18</f>
        <v>125650972327</v>
      </c>
      <c r="F40" s="25">
        <f>+ESF!G18</f>
        <v>288732794713</v>
      </c>
      <c r="G40" s="25">
        <f>+ESF!I18</f>
        <v>498003069898</v>
      </c>
      <c r="H40" s="25">
        <f>+ESF!K18</f>
        <v>551029004057</v>
      </c>
      <c r="I40" s="25">
        <f>+I29</f>
        <v>529604407646</v>
      </c>
      <c r="J40" s="25">
        <f>+J29</f>
        <v>474061695605</v>
      </c>
      <c r="K40" s="26">
        <f>+K29</f>
        <v>580358825836</v>
      </c>
    </row>
    <row r="41" spans="2:11" x14ac:dyDescent="0.2">
      <c r="B41" s="318"/>
      <c r="C41" s="171" t="s">
        <v>37</v>
      </c>
      <c r="D41" s="50">
        <f>+ESF!C16</f>
        <v>2532542760</v>
      </c>
      <c r="E41" s="50">
        <f>+ESF!E16</f>
        <v>4186027540</v>
      </c>
      <c r="F41" s="25">
        <f>+ESF!G16</f>
        <v>7819037626</v>
      </c>
      <c r="G41" s="25">
        <f>+ESF!I16</f>
        <v>4801530822</v>
      </c>
      <c r="H41" s="25">
        <f>+ESF!K16</f>
        <v>16430235535</v>
      </c>
      <c r="I41" s="25">
        <f>+ESF!M16</f>
        <v>33982832613</v>
      </c>
      <c r="J41" s="25">
        <f>+ESF!O16</f>
        <v>28658615032</v>
      </c>
      <c r="K41" s="26">
        <f>+ESF!Q16</f>
        <v>35164184539</v>
      </c>
    </row>
    <row r="42" spans="2:11" x14ac:dyDescent="0.2">
      <c r="B42" s="318"/>
      <c r="C42" s="171" t="s">
        <v>36</v>
      </c>
      <c r="D42" s="50">
        <f>+ESF!C13</f>
        <v>38587667193</v>
      </c>
      <c r="E42" s="50">
        <f>+ESF!E13</f>
        <v>108366299632</v>
      </c>
      <c r="F42" s="25">
        <f>+ESF!G13</f>
        <v>77326669843</v>
      </c>
      <c r="G42" s="25">
        <f>+ESF!I13</f>
        <v>282595678351</v>
      </c>
      <c r="H42" s="25">
        <f>+ESF!K13</f>
        <v>257769124275</v>
      </c>
      <c r="I42" s="25">
        <f>+ESF!M13</f>
        <v>244087352525</v>
      </c>
      <c r="J42" s="25">
        <f>+ESF!O13</f>
        <v>134276611835</v>
      </c>
      <c r="K42" s="26">
        <f>+ESF!Q13</f>
        <v>208522824450</v>
      </c>
    </row>
    <row r="43" spans="2:11" x14ac:dyDescent="0.2">
      <c r="B43" s="318"/>
      <c r="C43" s="171" t="s">
        <v>40</v>
      </c>
      <c r="D43" s="50">
        <f>+ESF!C15</f>
        <v>15828232770</v>
      </c>
      <c r="E43" s="50">
        <f>+ESF!E15</f>
        <v>12878386657</v>
      </c>
      <c r="F43" s="25">
        <f>+ESF!G15</f>
        <v>203199946915</v>
      </c>
      <c r="G43" s="25">
        <f>+ESF!I15</f>
        <v>209878988647</v>
      </c>
      <c r="H43" s="25">
        <f>+ESF!K15</f>
        <v>221491349149</v>
      </c>
      <c r="I43" s="25">
        <f>+ESF!M15</f>
        <v>243146659100</v>
      </c>
      <c r="J43" s="25">
        <f>+ESF!O15</f>
        <v>301618980739</v>
      </c>
      <c r="K43" s="26">
        <f>+ESF!Q15</f>
        <v>325922420101</v>
      </c>
    </row>
    <row r="44" spans="2:11" x14ac:dyDescent="0.2">
      <c r="B44" s="318"/>
      <c r="C44" s="171" t="str">
        <f>+ESF!B14</f>
        <v>Inversiones financieras a corto plazo</v>
      </c>
      <c r="D44" s="50">
        <f>+ESF!C14</f>
        <v>0</v>
      </c>
      <c r="E44" s="50">
        <f>+ESF!E14</f>
        <v>0</v>
      </c>
      <c r="F44" s="25">
        <f>+ESF!G14</f>
        <v>0</v>
      </c>
      <c r="G44" s="25">
        <f>+ESF!I14</f>
        <v>0</v>
      </c>
      <c r="H44" s="25">
        <f>+ESF!K14</f>
        <v>52389000000</v>
      </c>
      <c r="I44" s="25">
        <f>+ESF!M14</f>
        <v>3693617709</v>
      </c>
      <c r="J44" s="25">
        <f>+ESF!O14</f>
        <v>2588735009</v>
      </c>
      <c r="K44" s="26">
        <f>+ESF!Q14</f>
        <v>3837699459</v>
      </c>
    </row>
    <row r="45" spans="2:11" x14ac:dyDescent="0.2">
      <c r="B45" s="318"/>
      <c r="C45" s="171" t="s">
        <v>39</v>
      </c>
      <c r="D45" s="50">
        <f>+ESF!C17</f>
        <v>69644027</v>
      </c>
      <c r="E45" s="50">
        <f>+ESF!E17</f>
        <v>220258498</v>
      </c>
      <c r="F45" s="25">
        <f>+ESF!G17</f>
        <v>387140329</v>
      </c>
      <c r="G45" s="25">
        <f>+ESF!I17</f>
        <v>726872078</v>
      </c>
      <c r="H45" s="25">
        <f>+ESF!K17</f>
        <v>2949295098</v>
      </c>
      <c r="I45" s="25">
        <f>+ESF!M17</f>
        <v>4693945698</v>
      </c>
      <c r="J45" s="25">
        <f>+ESF!O17</f>
        <v>6918752990</v>
      </c>
      <c r="K45" s="26">
        <f>+ESF!Q17</f>
        <v>6911697287</v>
      </c>
    </row>
    <row r="46" spans="2:11" x14ac:dyDescent="0.2">
      <c r="B46" s="318"/>
      <c r="C46" s="171" t="s">
        <v>38</v>
      </c>
      <c r="D46" s="50">
        <f>+D30</f>
        <v>95875933087</v>
      </c>
      <c r="E46" s="50">
        <f>+E30</f>
        <v>83486599579</v>
      </c>
      <c r="F46" s="25">
        <f>+ESF!G33</f>
        <v>140147122705</v>
      </c>
      <c r="G46" s="25">
        <f>+ESF!I33</f>
        <v>150622802247</v>
      </c>
      <c r="H46" s="25">
        <f>+ESF!K33</f>
        <v>174828517774</v>
      </c>
      <c r="I46" s="25">
        <f>+I30</f>
        <v>225503961589</v>
      </c>
      <c r="J46" s="25">
        <f>+J30</f>
        <v>212994077620</v>
      </c>
      <c r="K46" s="26">
        <f>+K30</f>
        <v>198018271841</v>
      </c>
    </row>
    <row r="47" spans="2:11" ht="15.75" customHeight="1" x14ac:dyDescent="0.2">
      <c r="B47" s="318"/>
      <c r="C47" s="173" t="s">
        <v>127</v>
      </c>
      <c r="D47" s="152">
        <f>+(D40-D41-D45)/D46</f>
        <v>0.56756579269608542</v>
      </c>
      <c r="E47" s="152">
        <f t="shared" ref="E47:J47" si="4">+(E40-E41-E45)/E46</f>
        <v>1.4522652365817228</v>
      </c>
      <c r="F47" s="152">
        <f t="shared" si="4"/>
        <v>2.0016580529340522</v>
      </c>
      <c r="G47" s="152">
        <f t="shared" si="4"/>
        <v>3.2695890638816527</v>
      </c>
      <c r="H47" s="152">
        <f t="shared" si="4"/>
        <v>3.0409768394379499</v>
      </c>
      <c r="I47" s="152">
        <f t="shared" si="4"/>
        <v>2.1770244117917406</v>
      </c>
      <c r="J47" s="152">
        <f t="shared" si="4"/>
        <v>2.0586691070598415</v>
      </c>
      <c r="K47" s="304">
        <f>+(K40-K41-K45)/K46</f>
        <v>2.7183498724916539</v>
      </c>
    </row>
    <row r="48" spans="2:11" ht="18" customHeight="1" x14ac:dyDescent="0.2">
      <c r="B48" s="318"/>
      <c r="C48" s="173" t="s">
        <v>128</v>
      </c>
      <c r="D48" s="152">
        <f>+(D42+D43+D44)/D46</f>
        <v>0.56756579269608542</v>
      </c>
      <c r="E48" s="152">
        <f t="shared" ref="E48:J48" si="5">+(E42+E43+E44)/E46</f>
        <v>1.4522652365817228</v>
      </c>
      <c r="F48" s="152">
        <f t="shared" si="5"/>
        <v>2.0016580529340522</v>
      </c>
      <c r="G48" s="152">
        <f t="shared" si="5"/>
        <v>3.2695890638816527</v>
      </c>
      <c r="H48" s="152">
        <f t="shared" si="5"/>
        <v>3.0409768394379499</v>
      </c>
      <c r="I48" s="152">
        <f t="shared" si="5"/>
        <v>2.1770244117873063</v>
      </c>
      <c r="J48" s="152">
        <f t="shared" si="5"/>
        <v>2.0586691070598415</v>
      </c>
      <c r="K48" s="304">
        <f>+(K42+K43+K44)/K46</f>
        <v>2.7183498724916539</v>
      </c>
    </row>
    <row r="49" spans="2:11" ht="30" customHeight="1" thickBot="1" x14ac:dyDescent="0.25">
      <c r="B49" s="319"/>
      <c r="C49" s="174" t="s">
        <v>129</v>
      </c>
      <c r="D49" s="165">
        <f>+D42/D46</f>
        <v>0.40247501067848462</v>
      </c>
      <c r="E49" s="165">
        <f t="shared" ref="E49:J49" si="6">+E42/E46</f>
        <v>1.2980083052664919</v>
      </c>
      <c r="F49" s="165">
        <f t="shared" si="6"/>
        <v>0.55175353122138149</v>
      </c>
      <c r="G49" s="165">
        <f t="shared" si="6"/>
        <v>1.8761812563252092</v>
      </c>
      <c r="H49" s="165">
        <f t="shared" si="6"/>
        <v>1.4744111976526446</v>
      </c>
      <c r="I49" s="165">
        <f t="shared" si="6"/>
        <v>1.082408268152157</v>
      </c>
      <c r="J49" s="165">
        <f t="shared" si="6"/>
        <v>0.63042415702544174</v>
      </c>
      <c r="K49" s="305">
        <f>+K42/K46</f>
        <v>1.0530484005912075</v>
      </c>
    </row>
    <row r="50" spans="2:11" s="16" customFormat="1" ht="15.75" x14ac:dyDescent="0.25">
      <c r="C50" s="137"/>
    </row>
    <row r="51" spans="2:11" s="16" customFormat="1" ht="13.5" thickBot="1" x14ac:dyDescent="0.25"/>
    <row r="52" spans="2:11" ht="15.75" customHeight="1" x14ac:dyDescent="0.2">
      <c r="B52" s="317" t="s">
        <v>134</v>
      </c>
      <c r="C52" s="324" t="s">
        <v>35</v>
      </c>
      <c r="D52" s="325"/>
      <c r="E52" s="325"/>
      <c r="F52" s="325"/>
      <c r="G52" s="325"/>
      <c r="H52" s="325"/>
      <c r="I52" s="325"/>
      <c r="J52" s="325"/>
      <c r="K52" s="325"/>
    </row>
    <row r="53" spans="2:11" ht="15.75" customHeight="1" x14ac:dyDescent="0.2">
      <c r="B53" s="318"/>
      <c r="C53" s="314" t="s">
        <v>115</v>
      </c>
      <c r="D53" s="315"/>
      <c r="E53" s="315"/>
      <c r="F53" s="315"/>
      <c r="G53" s="315"/>
      <c r="H53" s="315"/>
      <c r="I53" s="315"/>
      <c r="J53" s="315"/>
      <c r="K53" s="315"/>
    </row>
    <row r="54" spans="2:11" ht="15.75" customHeight="1" x14ac:dyDescent="0.2">
      <c r="B54" s="318"/>
      <c r="C54" s="314" t="s">
        <v>114</v>
      </c>
      <c r="D54" s="315"/>
      <c r="E54" s="315"/>
      <c r="F54" s="315"/>
      <c r="G54" s="315"/>
      <c r="H54" s="315"/>
      <c r="I54" s="315"/>
      <c r="J54" s="315"/>
      <c r="K54" s="315"/>
    </row>
    <row r="55" spans="2:11" ht="55.5" customHeight="1" x14ac:dyDescent="0.2">
      <c r="B55" s="318"/>
      <c r="C55" s="321" t="s">
        <v>148</v>
      </c>
      <c r="D55" s="322"/>
      <c r="E55" s="322"/>
      <c r="F55" s="322"/>
      <c r="G55" s="322"/>
      <c r="H55" s="322"/>
      <c r="I55" s="322"/>
      <c r="J55" s="322"/>
      <c r="K55" s="322"/>
    </row>
    <row r="56" spans="2:11" x14ac:dyDescent="0.2">
      <c r="B56" s="318"/>
      <c r="C56" s="54" t="str">
        <f>+C39</f>
        <v>Cuentas</v>
      </c>
      <c r="D56" s="55">
        <f>+D39</f>
        <v>2018</v>
      </c>
      <c r="E56" s="55">
        <f>+E39</f>
        <v>2019</v>
      </c>
      <c r="F56" s="55">
        <v>2020</v>
      </c>
      <c r="G56" s="55">
        <v>2021</v>
      </c>
      <c r="H56" s="55">
        <v>2022</v>
      </c>
      <c r="I56" s="55">
        <v>2023</v>
      </c>
      <c r="J56" s="56" t="s">
        <v>183</v>
      </c>
      <c r="K56" s="56" t="str">
        <f>+K19</f>
        <v>2025 (1/)</v>
      </c>
    </row>
    <row r="57" spans="2:11" x14ac:dyDescent="0.2">
      <c r="B57" s="318"/>
      <c r="C57" s="171" t="s">
        <v>97</v>
      </c>
      <c r="D57" s="94">
        <f>+ESF!C39</f>
        <v>1549018669426</v>
      </c>
      <c r="E57" s="94">
        <f>+ESF!E39</f>
        <v>1793619921964</v>
      </c>
      <c r="F57" s="25">
        <f>+ESF!G39</f>
        <v>2303570264570</v>
      </c>
      <c r="G57" s="25">
        <f>+ESF!I39</f>
        <v>2790130652828</v>
      </c>
      <c r="H57" s="25">
        <f>+ESF!K39</f>
        <v>2959371614942</v>
      </c>
      <c r="I57" s="25">
        <f>+ESF!M39</f>
        <v>3155148692381</v>
      </c>
      <c r="J57" s="26">
        <f>+ESF!O39</f>
        <v>3455065678400</v>
      </c>
      <c r="K57" s="26">
        <f>+ESF!Q39</f>
        <v>3781205881571</v>
      </c>
    </row>
    <row r="58" spans="2:11" x14ac:dyDescent="0.2">
      <c r="B58" s="318"/>
      <c r="C58" s="171" t="s">
        <v>98</v>
      </c>
      <c r="D58" s="94">
        <f>+ESF!C26</f>
        <v>1183960846323</v>
      </c>
      <c r="E58" s="94">
        <f>+ESF!E26</f>
        <v>1329274279247</v>
      </c>
      <c r="F58" s="25">
        <f>+ESF!G26</f>
        <v>1628421944275</v>
      </c>
      <c r="G58" s="25">
        <f>+ESF!I26</f>
        <v>2065352755204</v>
      </c>
      <c r="H58" s="25">
        <f>+ESF!K26</f>
        <v>2232945999763</v>
      </c>
      <c r="I58" s="25">
        <f>+ESF!M26</f>
        <v>2332356475147</v>
      </c>
      <c r="J58" s="26">
        <f>+ESF!O26</f>
        <v>2462043033096</v>
      </c>
      <c r="K58" s="26">
        <f>+ESF!Q26</f>
        <v>2731661712649</v>
      </c>
    </row>
    <row r="59" spans="2:11" ht="16.5" customHeight="1" x14ac:dyDescent="0.2">
      <c r="B59" s="318"/>
      <c r="C59" s="175" t="s">
        <v>132</v>
      </c>
      <c r="D59" s="166">
        <f t="shared" ref="D59:J59" si="7">+D57/D58</f>
        <v>1.3083360604674992</v>
      </c>
      <c r="E59" s="166">
        <f t="shared" si="7"/>
        <v>1.3493226717514162</v>
      </c>
      <c r="F59" s="166">
        <f t="shared" si="7"/>
        <v>1.414602813888993</v>
      </c>
      <c r="G59" s="166">
        <f t="shared" si="7"/>
        <v>1.3509220862139901</v>
      </c>
      <c r="H59" s="166">
        <f t="shared" si="7"/>
        <v>1.3253216223124524</v>
      </c>
      <c r="I59" s="166">
        <f t="shared" si="7"/>
        <v>1.3527729255804015</v>
      </c>
      <c r="J59" s="166">
        <f t="shared" si="7"/>
        <v>1.4033327736173977</v>
      </c>
      <c r="K59" s="166">
        <f>+K57/K58</f>
        <v>1.3842145475269028</v>
      </c>
    </row>
    <row r="60" spans="2:11" ht="32.25" customHeight="1" thickBot="1" x14ac:dyDescent="0.25">
      <c r="B60" s="318"/>
      <c r="C60" s="176" t="s">
        <v>146</v>
      </c>
      <c r="D60" s="148">
        <f t="shared" ref="D60:J60" si="8">+D58/D57</f>
        <v>0.76432961699662738</v>
      </c>
      <c r="E60" s="148">
        <f t="shared" si="8"/>
        <v>0.74111257517225548</v>
      </c>
      <c r="F60" s="148">
        <f t="shared" si="8"/>
        <v>0.70691220898311613</v>
      </c>
      <c r="G60" s="148">
        <f t="shared" si="8"/>
        <v>0.7402351402829882</v>
      </c>
      <c r="H60" s="148">
        <f t="shared" si="8"/>
        <v>0.75453383025259668</v>
      </c>
      <c r="I60" s="148">
        <f t="shared" si="8"/>
        <v>0.73922236399797425</v>
      </c>
      <c r="J60" s="148">
        <f t="shared" si="8"/>
        <v>0.71258935784865973</v>
      </c>
      <c r="K60" s="148">
        <f>+K58/K57</f>
        <v>0.72243136137143116</v>
      </c>
    </row>
    <row r="61" spans="2:11" s="16" customFormat="1" ht="15.75" customHeight="1" x14ac:dyDescent="0.2">
      <c r="B61" s="318"/>
    </row>
    <row r="62" spans="2:11" s="16" customFormat="1" x14ac:dyDescent="0.2">
      <c r="B62" s="318"/>
    </row>
    <row r="63" spans="2:11" ht="15.75" customHeight="1" x14ac:dyDescent="0.2">
      <c r="B63" s="318"/>
      <c r="C63" s="324" t="s">
        <v>188</v>
      </c>
      <c r="D63" s="325"/>
      <c r="E63" s="325"/>
      <c r="F63" s="325"/>
      <c r="G63" s="325"/>
      <c r="H63" s="325"/>
      <c r="I63" s="325"/>
      <c r="J63" s="325"/>
      <c r="K63" s="325"/>
    </row>
    <row r="64" spans="2:11" ht="15.75" customHeight="1" x14ac:dyDescent="0.2">
      <c r="B64" s="318"/>
      <c r="C64" s="314" t="s">
        <v>189</v>
      </c>
      <c r="D64" s="315"/>
      <c r="E64" s="315"/>
      <c r="F64" s="315"/>
      <c r="G64" s="315"/>
      <c r="H64" s="315"/>
      <c r="I64" s="315"/>
      <c r="J64" s="315"/>
      <c r="K64" s="315"/>
    </row>
    <row r="65" spans="2:13" ht="15.75" customHeight="1" x14ac:dyDescent="0.2">
      <c r="B65" s="318"/>
      <c r="C65" s="314" t="s">
        <v>190</v>
      </c>
      <c r="D65" s="315"/>
      <c r="E65" s="315"/>
      <c r="F65" s="315"/>
      <c r="G65" s="315"/>
      <c r="H65" s="315"/>
      <c r="I65" s="315"/>
      <c r="J65" s="315"/>
      <c r="K65" s="315"/>
    </row>
    <row r="66" spans="2:13" ht="25.5" customHeight="1" x14ac:dyDescent="0.2">
      <c r="B66" s="318"/>
      <c r="C66" s="310" t="s">
        <v>111</v>
      </c>
      <c r="D66" s="311"/>
      <c r="E66" s="311"/>
      <c r="F66" s="311"/>
      <c r="G66" s="311"/>
      <c r="H66" s="311"/>
      <c r="I66" s="311"/>
      <c r="J66" s="311"/>
      <c r="K66" s="311"/>
    </row>
    <row r="67" spans="2:13" x14ac:dyDescent="0.2">
      <c r="B67" s="318"/>
      <c r="C67" s="54" t="s">
        <v>34</v>
      </c>
      <c r="D67" s="55">
        <f>+D56</f>
        <v>2018</v>
      </c>
      <c r="E67" s="55">
        <f>+E56</f>
        <v>2019</v>
      </c>
      <c r="F67" s="55">
        <v>2020</v>
      </c>
      <c r="G67" s="55">
        <v>2021</v>
      </c>
      <c r="H67" s="55">
        <v>2022</v>
      </c>
      <c r="I67" s="55">
        <v>2023</v>
      </c>
      <c r="J67" s="56" t="s">
        <v>183</v>
      </c>
      <c r="K67" s="56" t="str">
        <f>+K19</f>
        <v>2025 (1/)</v>
      </c>
      <c r="M67" s="122"/>
    </row>
    <row r="68" spans="2:13" x14ac:dyDescent="0.2">
      <c r="B68" s="318"/>
      <c r="C68" s="171" t="str">
        <f>+C30</f>
        <v>Pasivos corrientes</v>
      </c>
      <c r="D68" s="94">
        <f>+D46</f>
        <v>95875933087</v>
      </c>
      <c r="E68" s="94">
        <f>+E46</f>
        <v>83486599579</v>
      </c>
      <c r="F68" s="25">
        <f>+ESF!G33</f>
        <v>140147122705</v>
      </c>
      <c r="G68" s="25">
        <f>+ESF!I33</f>
        <v>150622802247</v>
      </c>
      <c r="H68" s="25">
        <f>+ESF!K33</f>
        <v>174828517774</v>
      </c>
      <c r="I68" s="25">
        <f>+I46</f>
        <v>225503961589</v>
      </c>
      <c r="J68" s="26">
        <f>+ESF!O33</f>
        <v>212994077620</v>
      </c>
      <c r="K68" s="26">
        <f>+K46</f>
        <v>198018271841</v>
      </c>
    </row>
    <row r="69" spans="2:13" x14ac:dyDescent="0.2">
      <c r="B69" s="318"/>
      <c r="C69" s="171" t="s">
        <v>100</v>
      </c>
      <c r="D69" s="94">
        <f>+ESF!C38</f>
        <v>1453142736339</v>
      </c>
      <c r="E69" s="94">
        <f>+ESF!E38</f>
        <v>1710133322385</v>
      </c>
      <c r="F69" s="25">
        <f>+ESF!G38</f>
        <v>2163423141865</v>
      </c>
      <c r="G69" s="25">
        <f>+ESF!I38</f>
        <v>2639507850581</v>
      </c>
      <c r="H69" s="25">
        <f>+ESF!K38</f>
        <v>2784543097168</v>
      </c>
      <c r="I69" s="25">
        <f>+ESF!M38</f>
        <v>2929644730792</v>
      </c>
      <c r="J69" s="26">
        <f>+ESF!O38</f>
        <v>3242071600780</v>
      </c>
      <c r="K69" s="26">
        <f>+ESF!Q38</f>
        <v>3583187609730</v>
      </c>
    </row>
    <row r="70" spans="2:13" x14ac:dyDescent="0.2">
      <c r="B70" s="318"/>
      <c r="C70" s="171" t="str">
        <f>+C58</f>
        <v>Total de activos</v>
      </c>
      <c r="D70" s="94">
        <f>+D58</f>
        <v>1183960846323</v>
      </c>
      <c r="E70" s="94">
        <f>++E58</f>
        <v>1329274279247</v>
      </c>
      <c r="F70" s="25">
        <f>+ESF!G26</f>
        <v>1628421944275</v>
      </c>
      <c r="G70" s="25">
        <f>+ESF!I26</f>
        <v>2065352755204</v>
      </c>
      <c r="H70" s="25">
        <f>+ESF!K26</f>
        <v>2232945999763</v>
      </c>
      <c r="I70" s="25">
        <f>+I58</f>
        <v>2332356475147</v>
      </c>
      <c r="J70" s="26">
        <f>+ESF!O26</f>
        <v>2462043033096</v>
      </c>
      <c r="K70" s="26">
        <f>+K58</f>
        <v>2731661712649</v>
      </c>
    </row>
    <row r="71" spans="2:13" ht="21.75" customHeight="1" x14ac:dyDescent="0.2">
      <c r="B71" s="318"/>
      <c r="C71" s="173" t="s">
        <v>147</v>
      </c>
      <c r="D71" s="149">
        <f t="shared" ref="D71:J71" si="9">+D68/D70</f>
        <v>8.097897272934293E-2</v>
      </c>
      <c r="E71" s="149">
        <f t="shared" si="9"/>
        <v>6.2806149853657761E-2</v>
      </c>
      <c r="F71" s="149">
        <f t="shared" si="9"/>
        <v>8.6063150400122981E-2</v>
      </c>
      <c r="G71" s="149">
        <f t="shared" si="9"/>
        <v>7.2928366288751781E-2</v>
      </c>
      <c r="H71" s="149">
        <f t="shared" si="9"/>
        <v>7.8295004801977264E-2</v>
      </c>
      <c r="I71" s="149">
        <f t="shared" si="9"/>
        <v>9.6685032494780762E-2</v>
      </c>
      <c r="J71" s="149">
        <f t="shared" si="9"/>
        <v>8.6511110795720575E-2</v>
      </c>
      <c r="K71" s="149">
        <f>+K68/K70</f>
        <v>7.2490041839395211E-2</v>
      </c>
    </row>
    <row r="72" spans="2:13" ht="28.5" customHeight="1" thickBot="1" x14ac:dyDescent="0.25">
      <c r="B72" s="318"/>
      <c r="C72" s="174" t="s">
        <v>145</v>
      </c>
      <c r="D72" s="148">
        <f t="shared" ref="D72:J72" si="10">+D69/D70</f>
        <v>1.2273570877381563</v>
      </c>
      <c r="E72" s="148">
        <f t="shared" si="10"/>
        <v>1.2865165218977583</v>
      </c>
      <c r="F72" s="148">
        <f t="shared" si="10"/>
        <v>1.32853966348887</v>
      </c>
      <c r="G72" s="148">
        <f t="shared" si="10"/>
        <v>1.2779937199252382</v>
      </c>
      <c r="H72" s="148">
        <f t="shared" si="10"/>
        <v>1.2470266175104752</v>
      </c>
      <c r="I72" s="148">
        <f t="shared" si="10"/>
        <v>1.2560878930856207</v>
      </c>
      <c r="J72" s="148">
        <f t="shared" si="10"/>
        <v>1.3168216628216771</v>
      </c>
      <c r="K72" s="148">
        <f>+K69/K70</f>
        <v>1.3117245056875075</v>
      </c>
    </row>
    <row r="73" spans="2:13" s="16" customFormat="1" x14ac:dyDescent="0.2">
      <c r="B73" s="318"/>
    </row>
    <row r="74" spans="2:13" s="16" customFormat="1" x14ac:dyDescent="0.2">
      <c r="B74" s="318"/>
    </row>
    <row r="75" spans="2:13" ht="15" customHeight="1" x14ac:dyDescent="0.2">
      <c r="B75" s="318"/>
      <c r="C75" s="324" t="s">
        <v>118</v>
      </c>
      <c r="D75" s="325"/>
      <c r="E75" s="325"/>
      <c r="F75" s="325"/>
      <c r="G75" s="325"/>
      <c r="H75" s="325"/>
      <c r="I75" s="325"/>
      <c r="J75" s="325"/>
      <c r="K75" s="325"/>
    </row>
    <row r="76" spans="2:13" ht="19.5" customHeight="1" x14ac:dyDescent="0.2">
      <c r="B76" s="318"/>
      <c r="C76" s="314" t="s">
        <v>119</v>
      </c>
      <c r="D76" s="315"/>
      <c r="E76" s="315"/>
      <c r="F76" s="315"/>
      <c r="G76" s="315"/>
      <c r="H76" s="315"/>
      <c r="I76" s="315"/>
      <c r="J76" s="315"/>
      <c r="K76" s="315"/>
    </row>
    <row r="77" spans="2:13" ht="19.5" customHeight="1" x14ac:dyDescent="0.2">
      <c r="B77" s="318"/>
      <c r="C77" s="314" t="s">
        <v>120</v>
      </c>
      <c r="D77" s="315"/>
      <c r="E77" s="315"/>
      <c r="F77" s="315"/>
      <c r="G77" s="315"/>
      <c r="H77" s="315"/>
      <c r="I77" s="315"/>
      <c r="J77" s="315"/>
      <c r="K77" s="315"/>
    </row>
    <row r="78" spans="2:13" ht="21" customHeight="1" x14ac:dyDescent="0.2">
      <c r="B78" s="318"/>
      <c r="C78" s="310" t="s">
        <v>121</v>
      </c>
      <c r="D78" s="311"/>
      <c r="E78" s="311"/>
      <c r="F78" s="311"/>
      <c r="G78" s="311"/>
      <c r="H78" s="311"/>
      <c r="I78" s="311"/>
      <c r="J78" s="311"/>
      <c r="K78" s="311"/>
    </row>
    <row r="79" spans="2:13" x14ac:dyDescent="0.2">
      <c r="B79" s="318"/>
      <c r="C79" s="54" t="s">
        <v>34</v>
      </c>
      <c r="D79" s="55">
        <f t="shared" ref="D79:I81" si="11">+D67</f>
        <v>2018</v>
      </c>
      <c r="E79" s="55">
        <f t="shared" si="11"/>
        <v>2019</v>
      </c>
      <c r="F79" s="55">
        <f t="shared" si="11"/>
        <v>2020</v>
      </c>
      <c r="G79" s="55">
        <f t="shared" si="11"/>
        <v>2021</v>
      </c>
      <c r="H79" s="55">
        <f t="shared" si="11"/>
        <v>2022</v>
      </c>
      <c r="I79" s="55">
        <v>2023</v>
      </c>
      <c r="J79" s="56" t="s">
        <v>183</v>
      </c>
      <c r="K79" s="56" t="str">
        <f>+K19</f>
        <v>2025 (1/)</v>
      </c>
    </row>
    <row r="80" spans="2:13" x14ac:dyDescent="0.2">
      <c r="B80" s="318"/>
      <c r="C80" s="171" t="str">
        <f>+C68</f>
        <v>Pasivos corrientes</v>
      </c>
      <c r="D80" s="50">
        <f t="shared" si="11"/>
        <v>95875933087</v>
      </c>
      <c r="E80" s="50">
        <f t="shared" si="11"/>
        <v>83486599579</v>
      </c>
      <c r="F80" s="50">
        <f t="shared" si="11"/>
        <v>140147122705</v>
      </c>
      <c r="G80" s="50">
        <f t="shared" si="11"/>
        <v>150622802247</v>
      </c>
      <c r="H80" s="50">
        <f t="shared" si="11"/>
        <v>174828517774</v>
      </c>
      <c r="I80" s="50">
        <f t="shared" si="11"/>
        <v>225503961589</v>
      </c>
      <c r="J80" s="61">
        <f>+ESF!O33</f>
        <v>212994077620</v>
      </c>
      <c r="K80" s="61">
        <f>+K68</f>
        <v>198018271841</v>
      </c>
    </row>
    <row r="81" spans="2:11" x14ac:dyDescent="0.2">
      <c r="B81" s="318"/>
      <c r="C81" s="171" t="s">
        <v>100</v>
      </c>
      <c r="D81" s="50">
        <f t="shared" si="11"/>
        <v>1453142736339</v>
      </c>
      <c r="E81" s="50">
        <f t="shared" si="11"/>
        <v>1710133322385</v>
      </c>
      <c r="F81" s="50">
        <f t="shared" si="11"/>
        <v>2163423141865</v>
      </c>
      <c r="G81" s="50">
        <f t="shared" si="11"/>
        <v>2639507850581</v>
      </c>
      <c r="H81" s="50">
        <f t="shared" si="11"/>
        <v>2784543097168</v>
      </c>
      <c r="I81" s="50">
        <f t="shared" si="11"/>
        <v>2929644730792</v>
      </c>
      <c r="J81" s="61">
        <f>+ESF!O38</f>
        <v>3242071600780</v>
      </c>
      <c r="K81" s="61">
        <f>+K69</f>
        <v>3583187609730</v>
      </c>
    </row>
    <row r="82" spans="2:11" x14ac:dyDescent="0.2">
      <c r="B82" s="318"/>
      <c r="C82" s="171" t="str">
        <f>+C57</f>
        <v>Total de pasivos</v>
      </c>
      <c r="D82" s="50">
        <f>+D57</f>
        <v>1549018669426</v>
      </c>
      <c r="E82" s="50">
        <f>+E57</f>
        <v>1793619921964</v>
      </c>
      <c r="F82" s="50">
        <f>+ESF!G39</f>
        <v>2303570264570</v>
      </c>
      <c r="G82" s="50">
        <f>+ESF!I39</f>
        <v>2790130652828</v>
      </c>
      <c r="H82" s="50">
        <f>+H57</f>
        <v>2959371614942</v>
      </c>
      <c r="I82" s="50">
        <f>+I57</f>
        <v>3155148692381</v>
      </c>
      <c r="J82" s="61">
        <f>+ESF!O39</f>
        <v>3455065678400</v>
      </c>
      <c r="K82" s="61">
        <f>+K57</f>
        <v>3781205881571</v>
      </c>
    </row>
    <row r="83" spans="2:11" x14ac:dyDescent="0.2">
      <c r="B83" s="318"/>
      <c r="C83" s="173" t="s">
        <v>149</v>
      </c>
      <c r="D83" s="149">
        <f t="shared" ref="D83:J83" si="12">+D80/D82</f>
        <v>6.1894627210999024E-2</v>
      </c>
      <c r="E83" s="149">
        <f t="shared" si="12"/>
        <v>4.6546427454698884E-2</v>
      </c>
      <c r="F83" s="149">
        <f t="shared" si="12"/>
        <v>6.0839091761397089E-2</v>
      </c>
      <c r="G83" s="149">
        <f t="shared" si="12"/>
        <v>5.3984139450363323E-2</v>
      </c>
      <c r="H83" s="149">
        <f t="shared" si="12"/>
        <v>5.9076229862881351E-2</v>
      </c>
      <c r="I83" s="149">
        <f t="shared" si="12"/>
        <v>7.1471738284012792E-2</v>
      </c>
      <c r="J83" s="150">
        <f t="shared" si="12"/>
        <v>6.1646896888696782E-2</v>
      </c>
      <c r="K83" s="150">
        <f>+K80/K82</f>
        <v>5.2369079611906288E-2</v>
      </c>
    </row>
    <row r="84" spans="2:11" ht="13.5" thickBot="1" x14ac:dyDescent="0.25">
      <c r="B84" s="318"/>
      <c r="C84" s="174" t="s">
        <v>150</v>
      </c>
      <c r="D84" s="148">
        <f t="shared" ref="D84:J84" si="13">+D81/D82</f>
        <v>0.93810537278900097</v>
      </c>
      <c r="E84" s="148">
        <f t="shared" si="13"/>
        <v>0.95345357254530116</v>
      </c>
      <c r="F84" s="148">
        <f t="shared" si="13"/>
        <v>0.93916090823860288</v>
      </c>
      <c r="G84" s="148">
        <f t="shared" si="13"/>
        <v>0.94601586054963671</v>
      </c>
      <c r="H84" s="148">
        <f t="shared" si="13"/>
        <v>0.9409237701371187</v>
      </c>
      <c r="I84" s="148">
        <f t="shared" si="13"/>
        <v>0.92852826171598724</v>
      </c>
      <c r="J84" s="151">
        <f t="shared" si="13"/>
        <v>0.93835310311130327</v>
      </c>
      <c r="K84" s="151">
        <f>+K81/K82</f>
        <v>0.94763092038809371</v>
      </c>
    </row>
    <row r="85" spans="2:11" s="16" customFormat="1" ht="10.5" customHeight="1" x14ac:dyDescent="0.2">
      <c r="B85" s="318"/>
      <c r="C85" s="15"/>
      <c r="D85" s="121"/>
      <c r="E85" s="121"/>
      <c r="F85" s="121"/>
      <c r="G85" s="121"/>
      <c r="H85" s="121"/>
    </row>
    <row r="86" spans="2:11" s="16" customFormat="1" ht="10.5" customHeight="1" x14ac:dyDescent="0.2">
      <c r="B86" s="318"/>
      <c r="C86" s="15"/>
      <c r="D86" s="121"/>
      <c r="E86" s="121"/>
      <c r="F86" s="121"/>
      <c r="G86" s="121"/>
      <c r="H86" s="121"/>
    </row>
    <row r="87" spans="2:11" s="16" customFormat="1" ht="10.5" customHeight="1" x14ac:dyDescent="0.2">
      <c r="B87" s="318"/>
      <c r="C87" s="15"/>
      <c r="D87" s="121"/>
      <c r="E87" s="121"/>
      <c r="F87" s="121"/>
      <c r="G87" s="121"/>
      <c r="H87" s="121"/>
    </row>
    <row r="88" spans="2:11" ht="18.75" x14ac:dyDescent="0.2">
      <c r="B88" s="318"/>
      <c r="C88" s="324" t="s">
        <v>41</v>
      </c>
      <c r="D88" s="325"/>
      <c r="E88" s="325"/>
      <c r="F88" s="325"/>
      <c r="G88" s="325"/>
      <c r="H88" s="325"/>
      <c r="I88" s="325"/>
      <c r="J88" s="325"/>
      <c r="K88" s="325"/>
    </row>
    <row r="89" spans="2:11" ht="22.5" customHeight="1" x14ac:dyDescent="0.2">
      <c r="B89" s="318"/>
      <c r="C89" s="314" t="s">
        <v>151</v>
      </c>
      <c r="D89" s="315"/>
      <c r="E89" s="315"/>
      <c r="F89" s="315"/>
      <c r="G89" s="315"/>
      <c r="H89" s="315"/>
      <c r="I89" s="315"/>
      <c r="J89" s="315"/>
      <c r="K89" s="315"/>
    </row>
    <row r="90" spans="2:11" ht="18.75" customHeight="1" x14ac:dyDescent="0.2">
      <c r="B90" s="318"/>
      <c r="C90" s="310" t="s">
        <v>122</v>
      </c>
      <c r="D90" s="311"/>
      <c r="E90" s="311"/>
      <c r="F90" s="311"/>
      <c r="G90" s="311"/>
      <c r="H90" s="311"/>
      <c r="I90" s="311"/>
      <c r="J90" s="311"/>
      <c r="K90" s="311"/>
    </row>
    <row r="91" spans="2:11" x14ac:dyDescent="0.2">
      <c r="B91" s="318"/>
      <c r="C91" s="54" t="str">
        <f>+C67</f>
        <v>Cuentas</v>
      </c>
      <c r="D91" s="55">
        <f>+D67</f>
        <v>2018</v>
      </c>
      <c r="E91" s="55">
        <f>+E67</f>
        <v>2019</v>
      </c>
      <c r="F91" s="55">
        <v>2020</v>
      </c>
      <c r="G91" s="55">
        <v>2021</v>
      </c>
      <c r="H91" s="55">
        <v>2022</v>
      </c>
      <c r="I91" s="55">
        <v>2023</v>
      </c>
      <c r="J91" s="56" t="s">
        <v>183</v>
      </c>
      <c r="K91" s="56" t="str">
        <f>+K19</f>
        <v>2025 (1/)</v>
      </c>
    </row>
    <row r="92" spans="2:11" x14ac:dyDescent="0.2">
      <c r="B92" s="318"/>
      <c r="C92" s="155" t="s">
        <v>97</v>
      </c>
      <c r="D92" s="50">
        <f>+D57</f>
        <v>1549018669426</v>
      </c>
      <c r="E92" s="50">
        <f>+E57</f>
        <v>1793619921964</v>
      </c>
      <c r="F92" s="25">
        <f>+F82</f>
        <v>2303570264570</v>
      </c>
      <c r="G92" s="59">
        <f>+ESF!I39</f>
        <v>2790130652828</v>
      </c>
      <c r="H92" s="59">
        <f>+H82</f>
        <v>2959371614942</v>
      </c>
      <c r="I92" s="59">
        <f>+I82</f>
        <v>3155148692381</v>
      </c>
      <c r="J92" s="60">
        <f>+ESF!O39</f>
        <v>3455065678400</v>
      </c>
      <c r="K92" s="60">
        <f>+K82</f>
        <v>3781205881571</v>
      </c>
    </row>
    <row r="93" spans="2:11" x14ac:dyDescent="0.2">
      <c r="B93" s="318"/>
      <c r="C93" s="155" t="s">
        <v>152</v>
      </c>
      <c r="D93" s="50">
        <f>+(D58-D57)</f>
        <v>-365057823103</v>
      </c>
      <c r="E93" s="50">
        <f>+(E58-E57)</f>
        <v>-464345642717</v>
      </c>
      <c r="F93" s="94">
        <f>+ESF!G44</f>
        <v>-675148320296</v>
      </c>
      <c r="G93" s="94">
        <f>+ESF!I44</f>
        <v>-724777897624</v>
      </c>
      <c r="H93" s="94">
        <f>+ESF!K44</f>
        <v>-726425615178</v>
      </c>
      <c r="I93" s="94">
        <f>+ESF!M44</f>
        <v>-822792217236</v>
      </c>
      <c r="J93" s="95">
        <f>+ESF!O44</f>
        <v>-993022645304</v>
      </c>
      <c r="K93" s="95">
        <f>+ESF!Q44</f>
        <v>-1049544168921</v>
      </c>
    </row>
    <row r="94" spans="2:11" ht="17.25" customHeight="1" thickBot="1" x14ac:dyDescent="0.25">
      <c r="B94" s="319"/>
      <c r="C94" s="174" t="s">
        <v>153</v>
      </c>
      <c r="D94" s="177">
        <f t="shared" ref="D94:K94" si="14">+D92/D93</f>
        <v>-4.2432145577906129</v>
      </c>
      <c r="E94" s="177">
        <f t="shared" si="14"/>
        <v>-3.8626827883407948</v>
      </c>
      <c r="F94" s="177">
        <f t="shared" si="14"/>
        <v>-3.4119469682751542</v>
      </c>
      <c r="G94" s="165">
        <f t="shared" si="14"/>
        <v>-3.8496354013756955</v>
      </c>
      <c r="H94" s="177">
        <f t="shared" si="14"/>
        <v>-4.0738811422788954</v>
      </c>
      <c r="I94" s="177">
        <f t="shared" si="14"/>
        <v>-3.8346846582726175</v>
      </c>
      <c r="J94" s="178">
        <f t="shared" si="14"/>
        <v>-3.4793422836216186</v>
      </c>
      <c r="K94" s="178">
        <f t="shared" si="14"/>
        <v>-3.6027124856101356</v>
      </c>
    </row>
    <row r="95" spans="2:11" s="16" customFormat="1" x14ac:dyDescent="0.2">
      <c r="C95" s="16" t="s">
        <v>110</v>
      </c>
    </row>
    <row r="96" spans="2:11" s="16" customFormat="1" x14ac:dyDescent="0.2"/>
    <row r="97" spans="2:13" s="16" customFormat="1" ht="15.75" thickBot="1" x14ac:dyDescent="0.3">
      <c r="L97" s="125"/>
      <c r="M97" s="122"/>
    </row>
    <row r="98" spans="2:13" s="16" customFormat="1" ht="18.75" x14ac:dyDescent="0.25">
      <c r="B98" s="317" t="s">
        <v>135</v>
      </c>
      <c r="C98" s="324" t="s">
        <v>130</v>
      </c>
      <c r="D98" s="325"/>
      <c r="E98" s="325"/>
      <c r="F98" s="325"/>
      <c r="G98" s="325"/>
      <c r="H98" s="325"/>
      <c r="I98" s="325"/>
      <c r="J98" s="325"/>
      <c r="K98" s="325"/>
      <c r="L98" s="125"/>
      <c r="M98" s="122"/>
    </row>
    <row r="99" spans="2:13" s="16" customFormat="1" ht="21" customHeight="1" x14ac:dyDescent="0.25">
      <c r="B99" s="318"/>
      <c r="C99" s="314" t="s">
        <v>155</v>
      </c>
      <c r="D99" s="315"/>
      <c r="E99" s="315"/>
      <c r="F99" s="315"/>
      <c r="G99" s="315"/>
      <c r="H99" s="315"/>
      <c r="I99" s="315"/>
      <c r="J99" s="315"/>
      <c r="K99" s="315"/>
      <c r="L99" s="125"/>
    </row>
    <row r="100" spans="2:13" s="16" customFormat="1" ht="42" customHeight="1" x14ac:dyDescent="0.25">
      <c r="B100" s="318"/>
      <c r="C100" s="321" t="s">
        <v>125</v>
      </c>
      <c r="D100" s="322"/>
      <c r="E100" s="322"/>
      <c r="F100" s="322"/>
      <c r="G100" s="322"/>
      <c r="H100" s="322"/>
      <c r="I100" s="322"/>
      <c r="J100" s="322"/>
      <c r="K100" s="322"/>
      <c r="L100" s="125"/>
    </row>
    <row r="101" spans="2:13" s="16" customFormat="1" ht="15" x14ac:dyDescent="0.25">
      <c r="B101" s="318"/>
      <c r="C101" s="54" t="s">
        <v>34</v>
      </c>
      <c r="D101" s="55">
        <v>2018</v>
      </c>
      <c r="E101" s="55">
        <v>2019</v>
      </c>
      <c r="F101" s="55">
        <v>2020</v>
      </c>
      <c r="G101" s="55">
        <v>2021</v>
      </c>
      <c r="H101" s="55">
        <v>2022</v>
      </c>
      <c r="I101" s="55">
        <v>2023</v>
      </c>
      <c r="J101" s="56" t="s">
        <v>183</v>
      </c>
      <c r="K101" s="56" t="str">
        <f>+K19</f>
        <v>2025 (1/)</v>
      </c>
      <c r="L101" s="125"/>
    </row>
    <row r="102" spans="2:13" s="16" customFormat="1" ht="15" x14ac:dyDescent="0.25">
      <c r="B102" s="318"/>
      <c r="C102" s="155" t="s">
        <v>154</v>
      </c>
      <c r="D102" s="50">
        <f>+ERF!C16</f>
        <v>303439938445</v>
      </c>
      <c r="E102" s="50">
        <f>+ERF!E16</f>
        <v>333777342078</v>
      </c>
      <c r="F102" s="50">
        <f>+ERF!G16</f>
        <v>285893262489</v>
      </c>
      <c r="G102" s="50">
        <f>+ERF!I16</f>
        <v>452879343026</v>
      </c>
      <c r="H102" s="50">
        <f>+ERF!K16</f>
        <v>562438105041</v>
      </c>
      <c r="I102" s="50">
        <f>+ERF!M16</f>
        <v>571725621415</v>
      </c>
      <c r="J102" s="61">
        <f>+ERF!O16</f>
        <v>593325761675</v>
      </c>
      <c r="K102" s="61">
        <f>+ERF!Q16</f>
        <v>682835541702</v>
      </c>
      <c r="L102" s="125"/>
    </row>
    <row r="103" spans="2:13" s="16" customFormat="1" ht="15" x14ac:dyDescent="0.25">
      <c r="B103" s="318"/>
      <c r="C103" s="155" t="s">
        <v>156</v>
      </c>
      <c r="D103" s="50">
        <f>+ERF!C24</f>
        <v>326351293798</v>
      </c>
      <c r="E103" s="50">
        <f>+ERF!E24</f>
        <v>339396999488</v>
      </c>
      <c r="F103" s="50">
        <f>+ERF!G24</f>
        <v>539894222482</v>
      </c>
      <c r="G103" s="50">
        <f>+ERF!I24</f>
        <v>395387819620</v>
      </c>
      <c r="H103" s="50">
        <f>+ERF!K24</f>
        <v>494965613277</v>
      </c>
      <c r="I103" s="50">
        <f>+ERF!M24</f>
        <v>547162150923</v>
      </c>
      <c r="J103" s="61">
        <f>+ERF!O24</f>
        <v>671208446145</v>
      </c>
      <c r="K103" s="61">
        <f>+ERF!Q24</f>
        <v>667102553507</v>
      </c>
      <c r="L103" s="125"/>
    </row>
    <row r="104" spans="2:13" s="16" customFormat="1" ht="15.75" thickBot="1" x14ac:dyDescent="0.3">
      <c r="B104" s="318"/>
      <c r="C104" s="172" t="s">
        <v>137</v>
      </c>
      <c r="D104" s="57">
        <f t="shared" ref="D104:K104" si="15">+D103/D102</f>
        <v>1.0755054046952781</v>
      </c>
      <c r="E104" s="57">
        <f t="shared" si="15"/>
        <v>1.016836545509691</v>
      </c>
      <c r="F104" s="57">
        <f t="shared" si="15"/>
        <v>1.8884468202631146</v>
      </c>
      <c r="G104" s="57">
        <f t="shared" si="15"/>
        <v>0.87305333243539129</v>
      </c>
      <c r="H104" s="57">
        <f t="shared" si="15"/>
        <v>0.8800357032013657</v>
      </c>
      <c r="I104" s="57">
        <f t="shared" si="15"/>
        <v>0.95703626080075554</v>
      </c>
      <c r="J104" s="58">
        <f t="shared" si="15"/>
        <v>1.1312646264509596</v>
      </c>
      <c r="K104" s="58">
        <f t="shared" si="15"/>
        <v>0.97695933027184734</v>
      </c>
      <c r="L104" s="125"/>
    </row>
    <row r="105" spans="2:13" s="16" customFormat="1" ht="15" x14ac:dyDescent="0.25">
      <c r="B105" s="318"/>
      <c r="L105" s="125"/>
    </row>
    <row r="106" spans="2:13" s="16" customFormat="1" ht="15" x14ac:dyDescent="0.25">
      <c r="B106" s="318"/>
      <c r="L106" s="125"/>
    </row>
    <row r="107" spans="2:13" ht="15.75" customHeight="1" x14ac:dyDescent="0.25">
      <c r="B107" s="318"/>
      <c r="C107" s="324" t="s">
        <v>44</v>
      </c>
      <c r="D107" s="325"/>
      <c r="E107" s="325"/>
      <c r="F107" s="325"/>
      <c r="G107" s="325"/>
      <c r="H107" s="325"/>
      <c r="I107" s="325"/>
      <c r="J107" s="325"/>
      <c r="K107" s="325"/>
      <c r="L107" s="125"/>
    </row>
    <row r="108" spans="2:13" ht="25.5" customHeight="1" x14ac:dyDescent="0.25">
      <c r="B108" s="318"/>
      <c r="C108" s="314" t="s">
        <v>157</v>
      </c>
      <c r="D108" s="315"/>
      <c r="E108" s="315"/>
      <c r="F108" s="315"/>
      <c r="G108" s="315"/>
      <c r="H108" s="315"/>
      <c r="I108" s="315"/>
      <c r="J108" s="315"/>
      <c r="K108" s="315"/>
      <c r="L108" s="125"/>
    </row>
    <row r="109" spans="2:13" ht="40.5" customHeight="1" x14ac:dyDescent="0.2">
      <c r="B109" s="318"/>
      <c r="C109" s="321" t="s">
        <v>158</v>
      </c>
      <c r="D109" s="322"/>
      <c r="E109" s="322"/>
      <c r="F109" s="322"/>
      <c r="G109" s="322"/>
      <c r="H109" s="322"/>
      <c r="I109" s="322"/>
      <c r="J109" s="322"/>
      <c r="K109" s="322"/>
    </row>
    <row r="110" spans="2:13" x14ac:dyDescent="0.2">
      <c r="B110" s="318"/>
      <c r="C110" s="54" t="s">
        <v>34</v>
      </c>
      <c r="D110" s="55">
        <v>2018</v>
      </c>
      <c r="E110" s="55">
        <v>2019</v>
      </c>
      <c r="F110" s="55">
        <v>2020</v>
      </c>
      <c r="G110" s="55">
        <v>2021</v>
      </c>
      <c r="H110" s="55">
        <v>2022</v>
      </c>
      <c r="I110" s="55">
        <v>2023</v>
      </c>
      <c r="J110" s="56" t="s">
        <v>183</v>
      </c>
      <c r="K110" s="56" t="str">
        <f>+K19</f>
        <v>2025 (1/)</v>
      </c>
    </row>
    <row r="111" spans="2:13" x14ac:dyDescent="0.2">
      <c r="B111" s="318"/>
      <c r="C111" s="155" t="s">
        <v>32</v>
      </c>
      <c r="D111" s="50">
        <f>+ERF!C27</f>
        <v>-21959620637</v>
      </c>
      <c r="E111" s="50">
        <f>+ERF!E27</f>
        <v>-5315498157</v>
      </c>
      <c r="F111" s="94">
        <f>+ERF!G27</f>
        <v>-249285129811</v>
      </c>
      <c r="G111" s="94">
        <f>+ERF!I27</f>
        <v>55218116392</v>
      </c>
      <c r="H111" s="94">
        <f>+ERF!K27</f>
        <v>60278273708</v>
      </c>
      <c r="I111" s="94">
        <f>+ERF!M27</f>
        <v>25896582618</v>
      </c>
      <c r="J111" s="95">
        <f>+ERF!O27</f>
        <v>-64012853773</v>
      </c>
      <c r="K111" s="95">
        <f>+ERF!Q27</f>
        <v>23649971080</v>
      </c>
    </row>
    <row r="112" spans="2:13" x14ac:dyDescent="0.2">
      <c r="B112" s="318"/>
      <c r="C112" s="155" t="s">
        <v>154</v>
      </c>
      <c r="D112" s="50">
        <f>+ERF!C16</f>
        <v>303439938445</v>
      </c>
      <c r="E112" s="50">
        <f>+ERF!E16</f>
        <v>333777342078</v>
      </c>
      <c r="F112" s="25">
        <f>+ERF!G16</f>
        <v>285893262489</v>
      </c>
      <c r="G112" s="25">
        <f>+ERF!I16</f>
        <v>452879343026</v>
      </c>
      <c r="H112" s="25">
        <f>+ERF!K16</f>
        <v>562438105041</v>
      </c>
      <c r="I112" s="25">
        <f>+I102</f>
        <v>571725621415</v>
      </c>
      <c r="J112" s="26">
        <f>+ERF!O16</f>
        <v>593325761675</v>
      </c>
      <c r="K112" s="26">
        <f>+K102</f>
        <v>682835541702</v>
      </c>
    </row>
    <row r="113" spans="2:11" ht="13.5" thickBot="1" x14ac:dyDescent="0.25">
      <c r="B113" s="318"/>
      <c r="C113" s="172" t="s">
        <v>137</v>
      </c>
      <c r="D113" s="57">
        <f t="shared" ref="D113:K113" si="16">+D111/D112</f>
        <v>-7.2368920022636674E-2</v>
      </c>
      <c r="E113" s="57">
        <f t="shared" si="16"/>
        <v>-1.5925281578154062E-2</v>
      </c>
      <c r="F113" s="57">
        <f t="shared" si="16"/>
        <v>-0.87195174744837323</v>
      </c>
      <c r="G113" s="57">
        <f t="shared" si="16"/>
        <v>0.1219267719809201</v>
      </c>
      <c r="H113" s="57">
        <f t="shared" si="16"/>
        <v>0.10717316833219524</v>
      </c>
      <c r="I113" s="57">
        <f t="shared" si="16"/>
        <v>4.5295473296975752E-2</v>
      </c>
      <c r="J113" s="57">
        <f t="shared" si="16"/>
        <v>-0.10788820898706176</v>
      </c>
      <c r="K113" s="57">
        <f t="shared" si="16"/>
        <v>3.4634944486122275E-2</v>
      </c>
    </row>
    <row r="114" spans="2:11" s="16" customFormat="1" x14ac:dyDescent="0.2">
      <c r="B114" s="318"/>
      <c r="C114" s="16" t="s">
        <v>45</v>
      </c>
      <c r="J114" s="123"/>
      <c r="K114" s="123"/>
    </row>
    <row r="115" spans="2:11" s="16" customFormat="1" ht="15" x14ac:dyDescent="0.25">
      <c r="B115" s="318"/>
      <c r="H115" s="140"/>
      <c r="J115" s="125"/>
      <c r="K115" s="125"/>
    </row>
    <row r="116" spans="2:11" s="16" customFormat="1" x14ac:dyDescent="0.2">
      <c r="B116" s="318"/>
      <c r="C116" s="320"/>
      <c r="D116" s="320"/>
      <c r="E116" s="320"/>
      <c r="F116" s="320"/>
    </row>
    <row r="117" spans="2:11" ht="15.75" customHeight="1" x14ac:dyDescent="0.2">
      <c r="B117" s="318"/>
      <c r="C117" s="324" t="s">
        <v>42</v>
      </c>
      <c r="D117" s="325"/>
      <c r="E117" s="325"/>
      <c r="F117" s="325"/>
      <c r="G117" s="325"/>
      <c r="H117" s="325"/>
      <c r="I117" s="325"/>
      <c r="J117" s="325"/>
      <c r="K117" s="325"/>
    </row>
    <row r="118" spans="2:11" ht="22.5" customHeight="1" x14ac:dyDescent="0.2">
      <c r="B118" s="318"/>
      <c r="C118" s="314" t="s">
        <v>187</v>
      </c>
      <c r="D118" s="315"/>
      <c r="E118" s="315"/>
      <c r="F118" s="315"/>
      <c r="G118" s="315"/>
      <c r="H118" s="315"/>
      <c r="I118" s="315"/>
      <c r="J118" s="315"/>
      <c r="K118" s="315"/>
    </row>
    <row r="119" spans="2:11" ht="18.75" customHeight="1" x14ac:dyDescent="0.2">
      <c r="B119" s="318"/>
      <c r="C119" s="332" t="s">
        <v>136</v>
      </c>
      <c r="D119" s="333"/>
      <c r="E119" s="333"/>
      <c r="F119" s="333"/>
      <c r="G119" s="333"/>
      <c r="H119" s="333"/>
      <c r="I119" s="333"/>
      <c r="J119" s="333"/>
      <c r="K119" s="333"/>
    </row>
    <row r="120" spans="2:11" x14ac:dyDescent="0.2">
      <c r="B120" s="318"/>
      <c r="C120" s="54" t="s">
        <v>34</v>
      </c>
      <c r="D120" s="55">
        <v>2018</v>
      </c>
      <c r="E120" s="55">
        <v>2019</v>
      </c>
      <c r="F120" s="55">
        <v>2020</v>
      </c>
      <c r="G120" s="55">
        <v>2021</v>
      </c>
      <c r="H120" s="55">
        <v>2022</v>
      </c>
      <c r="I120" s="55">
        <v>2023</v>
      </c>
      <c r="J120" s="56" t="s">
        <v>183</v>
      </c>
      <c r="K120" s="56" t="str">
        <f>+K19</f>
        <v>2025 (1/)</v>
      </c>
    </row>
    <row r="121" spans="2:11" x14ac:dyDescent="0.2">
      <c r="B121" s="318"/>
      <c r="C121" s="155" t="s">
        <v>159</v>
      </c>
      <c r="D121" s="50">
        <f>+ERF!C27</f>
        <v>-21959620637</v>
      </c>
      <c r="E121" s="50">
        <f>+ERF!E27</f>
        <v>-5315498157</v>
      </c>
      <c r="F121" s="50">
        <f>+ERF!G27</f>
        <v>-249285129811</v>
      </c>
      <c r="G121" s="50">
        <f>+ERF!I27</f>
        <v>55218116392</v>
      </c>
      <c r="H121" s="50">
        <f>+ERF!K27</f>
        <v>60278273708</v>
      </c>
      <c r="I121" s="50">
        <f>+ERF!M27</f>
        <v>25896582618</v>
      </c>
      <c r="J121" s="61">
        <f>+ERF!O27</f>
        <v>-64012853773</v>
      </c>
      <c r="K121" s="61">
        <f>+K111</f>
        <v>23649971080</v>
      </c>
    </row>
    <row r="122" spans="2:11" x14ac:dyDescent="0.2">
      <c r="B122" s="318"/>
      <c r="C122" s="155" t="s">
        <v>98</v>
      </c>
      <c r="D122" s="50">
        <f t="shared" ref="D122:I122" si="17">+D70</f>
        <v>1183960846323</v>
      </c>
      <c r="E122" s="50">
        <f t="shared" si="17"/>
        <v>1329274279247</v>
      </c>
      <c r="F122" s="50">
        <f t="shared" si="17"/>
        <v>1628421944275</v>
      </c>
      <c r="G122" s="50">
        <f t="shared" si="17"/>
        <v>2065352755204</v>
      </c>
      <c r="H122" s="50">
        <f t="shared" si="17"/>
        <v>2232945999763</v>
      </c>
      <c r="I122" s="50">
        <f t="shared" si="17"/>
        <v>2332356475147</v>
      </c>
      <c r="J122" s="61">
        <f>+ESF!O26</f>
        <v>2462043033096</v>
      </c>
      <c r="K122" s="61">
        <f>+K70</f>
        <v>2731661712649</v>
      </c>
    </row>
    <row r="123" spans="2:11" ht="13.5" thickBot="1" x14ac:dyDescent="0.25">
      <c r="B123" s="318"/>
      <c r="C123" s="172" t="s">
        <v>160</v>
      </c>
      <c r="D123" s="57">
        <f t="shared" ref="D123:K123" si="18">+D121/D122</f>
        <v>-1.8547590239322093E-2</v>
      </c>
      <c r="E123" s="57">
        <f t="shared" si="18"/>
        <v>-3.9987971180869414E-3</v>
      </c>
      <c r="F123" s="57">
        <f t="shared" si="18"/>
        <v>-0.15308386790500161</v>
      </c>
      <c r="G123" s="57">
        <f t="shared" si="18"/>
        <v>2.6735440835890512E-2</v>
      </c>
      <c r="H123" s="57">
        <f t="shared" si="18"/>
        <v>2.6994953623776751E-2</v>
      </c>
      <c r="I123" s="57">
        <f t="shared" si="18"/>
        <v>1.1103183794564608E-2</v>
      </c>
      <c r="J123" s="58">
        <f t="shared" si="18"/>
        <v>-2.5999892330275127E-2</v>
      </c>
      <c r="K123" s="58">
        <f t="shared" si="18"/>
        <v>8.6577232350874417E-3</v>
      </c>
    </row>
    <row r="124" spans="2:11" s="16" customFormat="1" x14ac:dyDescent="0.2">
      <c r="B124" s="318"/>
    </row>
    <row r="125" spans="2:11" s="16" customFormat="1" ht="18.75" customHeight="1" x14ac:dyDescent="0.2">
      <c r="B125" s="318"/>
      <c r="C125" s="324" t="s">
        <v>43</v>
      </c>
      <c r="D125" s="325"/>
      <c r="E125" s="325"/>
      <c r="F125" s="325"/>
      <c r="G125" s="325"/>
      <c r="H125" s="325"/>
      <c r="I125" s="325"/>
      <c r="J125" s="325"/>
      <c r="K125" s="325"/>
    </row>
    <row r="126" spans="2:11" ht="15.75" customHeight="1" x14ac:dyDescent="0.2">
      <c r="B126" s="318"/>
      <c r="C126" s="324"/>
      <c r="D126" s="325"/>
      <c r="E126" s="325"/>
      <c r="F126" s="325"/>
      <c r="G126" s="325"/>
      <c r="H126" s="325"/>
      <c r="I126" s="325"/>
      <c r="J126" s="325"/>
      <c r="K126" s="325"/>
    </row>
    <row r="127" spans="2:11" ht="18" customHeight="1" x14ac:dyDescent="0.2">
      <c r="B127" s="318"/>
      <c r="C127" s="314" t="s">
        <v>191</v>
      </c>
      <c r="D127" s="315"/>
      <c r="E127" s="315"/>
      <c r="F127" s="315"/>
      <c r="G127" s="315"/>
      <c r="H127" s="315"/>
      <c r="I127" s="315"/>
      <c r="J127" s="315"/>
      <c r="K127" s="315"/>
    </row>
    <row r="128" spans="2:11" ht="47.25" customHeight="1" x14ac:dyDescent="0.2">
      <c r="B128" s="318"/>
      <c r="C128" s="321" t="s">
        <v>161</v>
      </c>
      <c r="D128" s="322"/>
      <c r="E128" s="322"/>
      <c r="F128" s="322"/>
      <c r="G128" s="322"/>
      <c r="H128" s="322"/>
      <c r="I128" s="322"/>
      <c r="J128" s="322"/>
      <c r="K128" s="322"/>
    </row>
    <row r="129" spans="2:11" x14ac:dyDescent="0.2">
      <c r="B129" s="318"/>
      <c r="C129" s="54" t="s">
        <v>34</v>
      </c>
      <c r="D129" s="55">
        <v>2018</v>
      </c>
      <c r="E129" s="55">
        <v>2019</v>
      </c>
      <c r="F129" s="55">
        <v>2020</v>
      </c>
      <c r="G129" s="55">
        <v>2021</v>
      </c>
      <c r="H129" s="55">
        <v>2022</v>
      </c>
      <c r="I129" s="55">
        <v>2023</v>
      </c>
      <c r="J129" s="56" t="s">
        <v>183</v>
      </c>
      <c r="K129" s="56" t="str">
        <f>+K19</f>
        <v>2025 (1/)</v>
      </c>
    </row>
    <row r="130" spans="2:11" x14ac:dyDescent="0.2">
      <c r="B130" s="318"/>
      <c r="C130" s="155" t="s">
        <v>159</v>
      </c>
      <c r="D130" s="50">
        <f t="shared" ref="D130:J130" si="19">+D121</f>
        <v>-21959620637</v>
      </c>
      <c r="E130" s="50">
        <f t="shared" si="19"/>
        <v>-5315498157</v>
      </c>
      <c r="F130" s="50">
        <f t="shared" si="19"/>
        <v>-249285129811</v>
      </c>
      <c r="G130" s="50">
        <f t="shared" si="19"/>
        <v>55218116392</v>
      </c>
      <c r="H130" s="50">
        <f t="shared" si="19"/>
        <v>60278273708</v>
      </c>
      <c r="I130" s="50">
        <f t="shared" si="19"/>
        <v>25896582618</v>
      </c>
      <c r="J130" s="61">
        <f t="shared" si="19"/>
        <v>-64012853773</v>
      </c>
      <c r="K130" s="61">
        <f>+K122</f>
        <v>2731661712649</v>
      </c>
    </row>
    <row r="131" spans="2:11" x14ac:dyDescent="0.2">
      <c r="B131" s="318"/>
      <c r="C131" s="155" t="s">
        <v>152</v>
      </c>
      <c r="D131" s="50">
        <f>+ESF!C44</f>
        <v>-365057823103</v>
      </c>
      <c r="E131" s="50">
        <f>+ESF!E44</f>
        <v>-464345642717</v>
      </c>
      <c r="F131" s="94">
        <f>+ESF!G44</f>
        <v>-675148320296</v>
      </c>
      <c r="G131" s="94">
        <f>+ESF!I44</f>
        <v>-724777897624</v>
      </c>
      <c r="H131" s="94">
        <f>+ESF!K44</f>
        <v>-726425615178</v>
      </c>
      <c r="I131" s="94">
        <f>+I93</f>
        <v>-822792217236</v>
      </c>
      <c r="J131" s="95">
        <f>+J93</f>
        <v>-993022645304</v>
      </c>
      <c r="K131" s="95">
        <f>+K93</f>
        <v>-1049544168921</v>
      </c>
    </row>
    <row r="132" spans="2:11" ht="13.5" thickBot="1" x14ac:dyDescent="0.25">
      <c r="B132" s="319"/>
      <c r="C132" s="172" t="s">
        <v>162</v>
      </c>
      <c r="D132" s="57">
        <f>+D130/D131*-1</f>
        <v>-6.0153814676104492E-2</v>
      </c>
      <c r="E132" s="57">
        <f>+E130/E131*-11</f>
        <v>-0.12592016452415686</v>
      </c>
      <c r="F132" s="57">
        <f>+F130/F131*-1</f>
        <v>-0.36923017108552958</v>
      </c>
      <c r="G132" s="57">
        <f>+G130/G131</f>
        <v>-7.6186258677339011E-2</v>
      </c>
      <c r="H132" s="57">
        <f>+H130/H131</f>
        <v>-8.2979278880783533E-2</v>
      </c>
      <c r="I132" s="57">
        <f>+I130/I131</f>
        <v>-3.1474024760460427E-2</v>
      </c>
      <c r="J132" s="57">
        <f>+J130/J131*-1</f>
        <v>-6.4462632424060543E-2</v>
      </c>
      <c r="K132" s="57">
        <f>+K130/K131*-1</f>
        <v>2.602712485609183</v>
      </c>
    </row>
    <row r="133" spans="2:11" ht="15" customHeight="1" x14ac:dyDescent="0.2">
      <c r="B133" s="323" t="s">
        <v>192</v>
      </c>
      <c r="C133" s="323"/>
      <c r="D133" s="323"/>
      <c r="E133" s="323"/>
      <c r="F133" s="323"/>
      <c r="G133" s="323"/>
      <c r="H133" s="323"/>
      <c r="I133" s="323"/>
      <c r="J133" s="323"/>
      <c r="K133" s="323"/>
    </row>
    <row r="134" spans="2:11" s="16" customFormat="1" ht="15" customHeight="1" x14ac:dyDescent="0.2">
      <c r="B134" s="293"/>
      <c r="C134" s="293"/>
      <c r="D134" s="293"/>
      <c r="E134" s="293"/>
      <c r="F134" s="293"/>
      <c r="G134" s="293"/>
      <c r="H134" s="293"/>
      <c r="I134" s="293"/>
      <c r="J134" s="293"/>
      <c r="K134" s="293"/>
    </row>
    <row r="135" spans="2:11" s="16" customFormat="1" ht="12.75" customHeight="1" x14ac:dyDescent="0.2">
      <c r="B135" s="316" t="s">
        <v>179</v>
      </c>
      <c r="C135" s="316"/>
      <c r="D135" s="316"/>
      <c r="E135" s="316"/>
      <c r="F135" s="316"/>
      <c r="G135" s="316"/>
      <c r="H135" s="316"/>
      <c r="I135" s="316"/>
    </row>
    <row r="136" spans="2:11" s="16" customFormat="1" x14ac:dyDescent="0.2">
      <c r="B136" s="16" t="s">
        <v>181</v>
      </c>
      <c r="C136" s="179"/>
      <c r="D136" s="179"/>
      <c r="E136" s="179"/>
      <c r="F136" s="179"/>
      <c r="G136" s="179"/>
      <c r="H136" s="179"/>
    </row>
    <row r="137" spans="2:11" s="16" customFormat="1" x14ac:dyDescent="0.2">
      <c r="C137" s="179"/>
      <c r="D137" s="179"/>
      <c r="E137" s="179"/>
      <c r="F137" s="179"/>
      <c r="G137" s="179"/>
      <c r="H137" s="179"/>
    </row>
    <row r="138" spans="2:11" s="16" customFormat="1" x14ac:dyDescent="0.2"/>
    <row r="139" spans="2:11" s="16" customFormat="1" x14ac:dyDescent="0.2"/>
    <row r="140" spans="2:11" s="16" customFormat="1" x14ac:dyDescent="0.2"/>
    <row r="141" spans="2:11" s="16" customFormat="1" x14ac:dyDescent="0.2"/>
    <row r="142" spans="2:11" s="16" customFormat="1" x14ac:dyDescent="0.2"/>
    <row r="143" spans="2:11" s="16" customFormat="1" x14ac:dyDescent="0.2"/>
    <row r="144" spans="2:11"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row r="496" s="16" customFormat="1" x14ac:dyDescent="0.2"/>
    <row r="497" s="16" customFormat="1" x14ac:dyDescent="0.2"/>
    <row r="498" s="16" customFormat="1" x14ac:dyDescent="0.2"/>
    <row r="499" s="16" customFormat="1" x14ac:dyDescent="0.2"/>
    <row r="500" s="16" customFormat="1" x14ac:dyDescent="0.2"/>
    <row r="501" s="16" customFormat="1" x14ac:dyDescent="0.2"/>
    <row r="502" s="16" customFormat="1" x14ac:dyDescent="0.2"/>
    <row r="503" s="16" customFormat="1" x14ac:dyDescent="0.2"/>
    <row r="504" s="16" customFormat="1" x14ac:dyDescent="0.2"/>
    <row r="505" s="16" customFormat="1" x14ac:dyDescent="0.2"/>
    <row r="506" s="16" customFormat="1" x14ac:dyDescent="0.2"/>
    <row r="507" s="16" customFormat="1" x14ac:dyDescent="0.2"/>
    <row r="508" s="16" customFormat="1" x14ac:dyDescent="0.2"/>
    <row r="509" s="16" customFormat="1" x14ac:dyDescent="0.2"/>
    <row r="510" s="16" customFormat="1" x14ac:dyDescent="0.2"/>
    <row r="511" s="16" customFormat="1" x14ac:dyDescent="0.2"/>
    <row r="512" s="16" customFormat="1" x14ac:dyDescent="0.2"/>
    <row r="513" s="16" customFormat="1" x14ac:dyDescent="0.2"/>
    <row r="514" s="16" customFormat="1" x14ac:dyDescent="0.2"/>
    <row r="515" s="16" customFormat="1" x14ac:dyDescent="0.2"/>
    <row r="516" s="16" customFormat="1" x14ac:dyDescent="0.2"/>
    <row r="517" s="16" customFormat="1" x14ac:dyDescent="0.2"/>
    <row r="518" s="16" customFormat="1" x14ac:dyDescent="0.2"/>
    <row r="519" s="16" customFormat="1" x14ac:dyDescent="0.2"/>
    <row r="520" s="16" customFormat="1" x14ac:dyDescent="0.2"/>
    <row r="521" s="16" customFormat="1" x14ac:dyDescent="0.2"/>
    <row r="522" s="16" customFormat="1" x14ac:dyDescent="0.2"/>
    <row r="523" s="16" customFormat="1" x14ac:dyDescent="0.2"/>
    <row r="524" s="16" customFormat="1" x14ac:dyDescent="0.2"/>
    <row r="525" s="16" customFormat="1" x14ac:dyDescent="0.2"/>
    <row r="526" s="16" customFormat="1" x14ac:dyDescent="0.2"/>
    <row r="527" s="16" customFormat="1" x14ac:dyDescent="0.2"/>
    <row r="528" s="16" customFormat="1" x14ac:dyDescent="0.2"/>
    <row r="529" s="16" customFormat="1" x14ac:dyDescent="0.2"/>
    <row r="530" s="16" customFormat="1" x14ac:dyDescent="0.2"/>
    <row r="531" s="16" customFormat="1" x14ac:dyDescent="0.2"/>
    <row r="532" s="16" customFormat="1" x14ac:dyDescent="0.2"/>
    <row r="533" s="16" customFormat="1" x14ac:dyDescent="0.2"/>
    <row r="534" s="16" customFormat="1" x14ac:dyDescent="0.2"/>
    <row r="535" s="16" customFormat="1" x14ac:dyDescent="0.2"/>
    <row r="536" s="16" customFormat="1" x14ac:dyDescent="0.2"/>
    <row r="537" s="16" customFormat="1" x14ac:dyDescent="0.2"/>
    <row r="538" s="16" customFormat="1" x14ac:dyDescent="0.2"/>
    <row r="539" s="16" customFormat="1" x14ac:dyDescent="0.2"/>
    <row r="540" s="16" customFormat="1" x14ac:dyDescent="0.2"/>
    <row r="541" s="16" customFormat="1" x14ac:dyDescent="0.2"/>
    <row r="542" s="16" customFormat="1" x14ac:dyDescent="0.2"/>
    <row r="543" s="16" customFormat="1" x14ac:dyDescent="0.2"/>
    <row r="544" s="16" customFormat="1" x14ac:dyDescent="0.2"/>
    <row r="545" s="16" customFormat="1" x14ac:dyDescent="0.2"/>
    <row r="546" s="16" customFormat="1" x14ac:dyDescent="0.2"/>
    <row r="547" s="16" customFormat="1" x14ac:dyDescent="0.2"/>
    <row r="548" s="16" customFormat="1" x14ac:dyDescent="0.2"/>
    <row r="549" s="16" customFormat="1" x14ac:dyDescent="0.2"/>
    <row r="550" s="16" customFormat="1" x14ac:dyDescent="0.2"/>
    <row r="551" s="16" customFormat="1" x14ac:dyDescent="0.2"/>
    <row r="552" s="16" customFormat="1" x14ac:dyDescent="0.2"/>
    <row r="553" s="16" customFormat="1" x14ac:dyDescent="0.2"/>
    <row r="554" s="16" customFormat="1" x14ac:dyDescent="0.2"/>
    <row r="555" s="16" customFormat="1" x14ac:dyDescent="0.2"/>
    <row r="556" s="16" customFormat="1" x14ac:dyDescent="0.2"/>
    <row r="557" s="16" customFormat="1" x14ac:dyDescent="0.2"/>
    <row r="558" s="16" customFormat="1" x14ac:dyDescent="0.2"/>
    <row r="559" s="16" customFormat="1" x14ac:dyDescent="0.2"/>
    <row r="560" s="16" customFormat="1" x14ac:dyDescent="0.2"/>
    <row r="561" s="16" customFormat="1" x14ac:dyDescent="0.2"/>
    <row r="562" s="16" customFormat="1" x14ac:dyDescent="0.2"/>
    <row r="563" s="16" customFormat="1" x14ac:dyDescent="0.2"/>
    <row r="564" s="16" customFormat="1" x14ac:dyDescent="0.2"/>
    <row r="565" s="16" customFormat="1" x14ac:dyDescent="0.2"/>
    <row r="566" s="16" customFormat="1" x14ac:dyDescent="0.2"/>
    <row r="567" s="16" customFormat="1" x14ac:dyDescent="0.2"/>
    <row r="568" s="16" customFormat="1" x14ac:dyDescent="0.2"/>
    <row r="569" s="16" customFormat="1" x14ac:dyDescent="0.2"/>
    <row r="570" s="16" customFormat="1" x14ac:dyDescent="0.2"/>
    <row r="571" s="16" customFormat="1" x14ac:dyDescent="0.2"/>
    <row r="572" s="16" customFormat="1" x14ac:dyDescent="0.2"/>
    <row r="573" s="16" customFormat="1" x14ac:dyDescent="0.2"/>
    <row r="574" s="16" customFormat="1" x14ac:dyDescent="0.2"/>
    <row r="575" s="16" customFormat="1" x14ac:dyDescent="0.2"/>
    <row r="576" s="16" customFormat="1" x14ac:dyDescent="0.2"/>
    <row r="577" s="16" customFormat="1" x14ac:dyDescent="0.2"/>
    <row r="578" s="16" customFormat="1" x14ac:dyDescent="0.2"/>
    <row r="579" s="16" customFormat="1" x14ac:dyDescent="0.2"/>
    <row r="580" s="16" customFormat="1" x14ac:dyDescent="0.2"/>
    <row r="581" s="16" customFormat="1" x14ac:dyDescent="0.2"/>
    <row r="582" s="16" customFormat="1" x14ac:dyDescent="0.2"/>
    <row r="583" s="16" customFormat="1" x14ac:dyDescent="0.2"/>
    <row r="584" s="16" customFormat="1" x14ac:dyDescent="0.2"/>
    <row r="585" s="16" customFormat="1" x14ac:dyDescent="0.2"/>
    <row r="586" s="16" customFormat="1" x14ac:dyDescent="0.2"/>
    <row r="587" s="16" customFormat="1" x14ac:dyDescent="0.2"/>
    <row r="588" s="16" customFormat="1" x14ac:dyDescent="0.2"/>
    <row r="589" s="16" customFormat="1" x14ac:dyDescent="0.2"/>
    <row r="590" s="16" customFormat="1" x14ac:dyDescent="0.2"/>
    <row r="591" s="16" customFormat="1" x14ac:dyDescent="0.2"/>
    <row r="592" s="16" customFormat="1" x14ac:dyDescent="0.2"/>
    <row r="593" s="16" customFormat="1" x14ac:dyDescent="0.2"/>
    <row r="594" s="16" customFormat="1" x14ac:dyDescent="0.2"/>
    <row r="595" s="16" customFormat="1" x14ac:dyDescent="0.2"/>
    <row r="596" s="16" customFormat="1" x14ac:dyDescent="0.2"/>
    <row r="597" s="16" customFormat="1" x14ac:dyDescent="0.2"/>
    <row r="598" s="16" customFormat="1" x14ac:dyDescent="0.2"/>
    <row r="599" s="16" customFormat="1" x14ac:dyDescent="0.2"/>
    <row r="600" s="16" customFormat="1" x14ac:dyDescent="0.2"/>
    <row r="601" s="16" customFormat="1" x14ac:dyDescent="0.2"/>
    <row r="602" s="16" customFormat="1" x14ac:dyDescent="0.2"/>
    <row r="603" s="16" customFormat="1" x14ac:dyDescent="0.2"/>
    <row r="604" s="16" customFormat="1" x14ac:dyDescent="0.2"/>
    <row r="605" s="16" customFormat="1" x14ac:dyDescent="0.2"/>
    <row r="606" s="16" customFormat="1" x14ac:dyDescent="0.2"/>
    <row r="607" s="16" customFormat="1" x14ac:dyDescent="0.2"/>
    <row r="608" s="16" customFormat="1" x14ac:dyDescent="0.2"/>
    <row r="609" s="16" customFormat="1" x14ac:dyDescent="0.2"/>
    <row r="610" s="16" customFormat="1" x14ac:dyDescent="0.2"/>
    <row r="611" s="16" customFormat="1" x14ac:dyDescent="0.2"/>
    <row r="612" s="16" customFormat="1" x14ac:dyDescent="0.2"/>
    <row r="613" s="16" customFormat="1" x14ac:dyDescent="0.2"/>
    <row r="614" s="16" customFormat="1" x14ac:dyDescent="0.2"/>
    <row r="615" s="16" customFormat="1" x14ac:dyDescent="0.2"/>
    <row r="616" s="16" customFormat="1" x14ac:dyDescent="0.2"/>
    <row r="617" s="16" customFormat="1" x14ac:dyDescent="0.2"/>
    <row r="618" s="16" customFormat="1" x14ac:dyDescent="0.2"/>
    <row r="619" s="16" customFormat="1" x14ac:dyDescent="0.2"/>
    <row r="620" s="16" customFormat="1" x14ac:dyDescent="0.2"/>
    <row r="621" s="16" customFormat="1" x14ac:dyDescent="0.2"/>
    <row r="622" s="16" customFormat="1" x14ac:dyDescent="0.2"/>
    <row r="623" s="16" customFormat="1" x14ac:dyDescent="0.2"/>
    <row r="624" s="16" customFormat="1" x14ac:dyDescent="0.2"/>
    <row r="625" s="16" customFormat="1" x14ac:dyDescent="0.2"/>
    <row r="626" s="16" customFormat="1" x14ac:dyDescent="0.2"/>
    <row r="627" s="16" customFormat="1" x14ac:dyDescent="0.2"/>
    <row r="628" s="16" customFormat="1" x14ac:dyDescent="0.2"/>
    <row r="629" s="16" customFormat="1" x14ac:dyDescent="0.2"/>
    <row r="630" s="16" customFormat="1" x14ac:dyDescent="0.2"/>
    <row r="631" s="16" customFormat="1" x14ac:dyDescent="0.2"/>
    <row r="632" s="16" customFormat="1" x14ac:dyDescent="0.2"/>
    <row r="633" s="16" customFormat="1" x14ac:dyDescent="0.2"/>
    <row r="634" s="16" customFormat="1" x14ac:dyDescent="0.2"/>
    <row r="635" s="16" customFormat="1" x14ac:dyDescent="0.2"/>
    <row r="636" s="16" customFormat="1" x14ac:dyDescent="0.2"/>
    <row r="637" s="16" customFormat="1" x14ac:dyDescent="0.2"/>
    <row r="638" s="16" customFormat="1" x14ac:dyDescent="0.2"/>
    <row r="639" s="16" customFormat="1" x14ac:dyDescent="0.2"/>
    <row r="640" s="16" customFormat="1" x14ac:dyDescent="0.2"/>
    <row r="641" s="16" customFormat="1" x14ac:dyDescent="0.2"/>
    <row r="642" s="16" customFormat="1" x14ac:dyDescent="0.2"/>
    <row r="643" s="16" customFormat="1" x14ac:dyDescent="0.2"/>
    <row r="644" s="16" customFormat="1" x14ac:dyDescent="0.2"/>
    <row r="645" s="16" customFormat="1" x14ac:dyDescent="0.2"/>
    <row r="646" s="16" customFormat="1" x14ac:dyDescent="0.2"/>
    <row r="647" s="16" customFormat="1" x14ac:dyDescent="0.2"/>
    <row r="648" s="16" customFormat="1" x14ac:dyDescent="0.2"/>
    <row r="649" s="16" customFormat="1" x14ac:dyDescent="0.2"/>
    <row r="650" s="16" customFormat="1" x14ac:dyDescent="0.2"/>
    <row r="651" s="16" customFormat="1" x14ac:dyDescent="0.2"/>
    <row r="652" s="16" customFormat="1" x14ac:dyDescent="0.2"/>
    <row r="653" s="16" customFormat="1" x14ac:dyDescent="0.2"/>
    <row r="654" s="16" customFormat="1" x14ac:dyDescent="0.2"/>
    <row r="655" s="16" customFormat="1" x14ac:dyDescent="0.2"/>
    <row r="656" s="16" customFormat="1" x14ac:dyDescent="0.2"/>
    <row r="657" s="16" customFormat="1" x14ac:dyDescent="0.2"/>
    <row r="658" s="16" customFormat="1" x14ac:dyDescent="0.2"/>
    <row r="659" s="16" customFormat="1" x14ac:dyDescent="0.2"/>
    <row r="660" s="16" customFormat="1" x14ac:dyDescent="0.2"/>
    <row r="661" s="16" customFormat="1" x14ac:dyDescent="0.2"/>
    <row r="662" s="16" customFormat="1" x14ac:dyDescent="0.2"/>
    <row r="663" s="16" customFormat="1" x14ac:dyDescent="0.2"/>
    <row r="664" s="16" customFormat="1" x14ac:dyDescent="0.2"/>
    <row r="665" s="16" customFormat="1" x14ac:dyDescent="0.2"/>
    <row r="666" s="16" customFormat="1" x14ac:dyDescent="0.2"/>
    <row r="667" s="16" customFormat="1" x14ac:dyDescent="0.2"/>
    <row r="668" s="16" customFormat="1" x14ac:dyDescent="0.2"/>
    <row r="669" s="16" customFormat="1" x14ac:dyDescent="0.2"/>
    <row r="670" s="16" customFormat="1" x14ac:dyDescent="0.2"/>
    <row r="671" s="16" customFormat="1" x14ac:dyDescent="0.2"/>
    <row r="672" s="16" customFormat="1" x14ac:dyDescent="0.2"/>
    <row r="673" s="16" customFormat="1" x14ac:dyDescent="0.2"/>
    <row r="674" s="16" customFormat="1" x14ac:dyDescent="0.2"/>
    <row r="675" s="16" customFormat="1" x14ac:dyDescent="0.2"/>
    <row r="676" s="16" customFormat="1" x14ac:dyDescent="0.2"/>
    <row r="677" s="16" customFormat="1" x14ac:dyDescent="0.2"/>
    <row r="678" s="16" customFormat="1" x14ac:dyDescent="0.2"/>
    <row r="679" s="16" customFormat="1" x14ac:dyDescent="0.2"/>
    <row r="680" s="16" customFormat="1" x14ac:dyDescent="0.2"/>
    <row r="681" s="16" customFormat="1" x14ac:dyDescent="0.2"/>
    <row r="682" s="16" customFormat="1" x14ac:dyDescent="0.2"/>
    <row r="683" s="16" customFormat="1" x14ac:dyDescent="0.2"/>
    <row r="684" s="16" customFormat="1" x14ac:dyDescent="0.2"/>
    <row r="685" s="16" customFormat="1" x14ac:dyDescent="0.2"/>
    <row r="686" s="16" customFormat="1" x14ac:dyDescent="0.2"/>
    <row r="687" s="16" customFormat="1" x14ac:dyDescent="0.2"/>
    <row r="688" s="16" customFormat="1" x14ac:dyDescent="0.2"/>
    <row r="689" s="16" customFormat="1" x14ac:dyDescent="0.2"/>
    <row r="690" s="16" customFormat="1" x14ac:dyDescent="0.2"/>
    <row r="691" s="16" customFormat="1" x14ac:dyDescent="0.2"/>
    <row r="692" s="16" customFormat="1" x14ac:dyDescent="0.2"/>
    <row r="693" s="16" customFormat="1" x14ac:dyDescent="0.2"/>
    <row r="694" s="16" customFormat="1" x14ac:dyDescent="0.2"/>
    <row r="695" s="16" customFormat="1" x14ac:dyDescent="0.2"/>
    <row r="696" s="16" customFormat="1" x14ac:dyDescent="0.2"/>
    <row r="697" s="16" customFormat="1" x14ac:dyDescent="0.2"/>
    <row r="698" s="16" customFormat="1" x14ac:dyDescent="0.2"/>
    <row r="699" s="16" customFormat="1" x14ac:dyDescent="0.2"/>
    <row r="700" s="16" customFormat="1" x14ac:dyDescent="0.2"/>
    <row r="701" s="16" customFormat="1" x14ac:dyDescent="0.2"/>
    <row r="702" s="16" customFormat="1" x14ac:dyDescent="0.2"/>
    <row r="703" s="16" customFormat="1" x14ac:dyDescent="0.2"/>
    <row r="704" s="16" customFormat="1" x14ac:dyDescent="0.2"/>
    <row r="705" s="16" customFormat="1" x14ac:dyDescent="0.2"/>
    <row r="706" s="16" customFormat="1" x14ac:dyDescent="0.2"/>
    <row r="707" s="16" customFormat="1" x14ac:dyDescent="0.2"/>
    <row r="708" s="16" customFormat="1" x14ac:dyDescent="0.2"/>
    <row r="709" s="16" customFormat="1" x14ac:dyDescent="0.2"/>
    <row r="710" s="16" customFormat="1" x14ac:dyDescent="0.2"/>
    <row r="711" s="16" customFormat="1" x14ac:dyDescent="0.2"/>
    <row r="712" s="16" customFormat="1" x14ac:dyDescent="0.2"/>
    <row r="713" s="16" customFormat="1" x14ac:dyDescent="0.2"/>
    <row r="714" s="16" customFormat="1" x14ac:dyDescent="0.2"/>
    <row r="715" s="16" customFormat="1" x14ac:dyDescent="0.2"/>
    <row r="716" s="16" customFormat="1" x14ac:dyDescent="0.2"/>
    <row r="717" s="16" customFormat="1" x14ac:dyDescent="0.2"/>
    <row r="718" s="16" customFormat="1" x14ac:dyDescent="0.2"/>
    <row r="719" s="16" customFormat="1" x14ac:dyDescent="0.2"/>
    <row r="720" s="16" customFormat="1" x14ac:dyDescent="0.2"/>
    <row r="721" s="16" customFormat="1" x14ac:dyDescent="0.2"/>
    <row r="722" s="16" customFormat="1" x14ac:dyDescent="0.2"/>
    <row r="723" s="16" customFormat="1" x14ac:dyDescent="0.2"/>
    <row r="724" s="16" customFormat="1" x14ac:dyDescent="0.2"/>
    <row r="725" s="16" customFormat="1" x14ac:dyDescent="0.2"/>
    <row r="726" s="16" customFormat="1" x14ac:dyDescent="0.2"/>
    <row r="727" s="16" customFormat="1" x14ac:dyDescent="0.2"/>
    <row r="728" s="16" customFormat="1" x14ac:dyDescent="0.2"/>
    <row r="729" s="16" customFormat="1" x14ac:dyDescent="0.2"/>
    <row r="730" s="16" customFormat="1" x14ac:dyDescent="0.2"/>
    <row r="731" s="16" customFormat="1" x14ac:dyDescent="0.2"/>
    <row r="732" s="16" customFormat="1" x14ac:dyDescent="0.2"/>
    <row r="733" s="16" customFormat="1" x14ac:dyDescent="0.2"/>
    <row r="734" s="16" customFormat="1" x14ac:dyDescent="0.2"/>
    <row r="735" s="16" customFormat="1" x14ac:dyDescent="0.2"/>
    <row r="736" s="16" customFormat="1" x14ac:dyDescent="0.2"/>
    <row r="737" s="16" customFormat="1" x14ac:dyDescent="0.2"/>
    <row r="738" s="16" customFormat="1" x14ac:dyDescent="0.2"/>
    <row r="739" s="16" customFormat="1" x14ac:dyDescent="0.2"/>
    <row r="740" s="16" customFormat="1" x14ac:dyDescent="0.2"/>
    <row r="741" s="16" customFormat="1" x14ac:dyDescent="0.2"/>
    <row r="742" s="16" customFormat="1" x14ac:dyDescent="0.2"/>
    <row r="743" s="16" customFormat="1" x14ac:dyDescent="0.2"/>
    <row r="744" s="16" customFormat="1" x14ac:dyDescent="0.2"/>
    <row r="745" s="16" customFormat="1" x14ac:dyDescent="0.2"/>
    <row r="746" s="16" customFormat="1" x14ac:dyDescent="0.2"/>
    <row r="747" s="16" customFormat="1" x14ac:dyDescent="0.2"/>
    <row r="748" s="16" customFormat="1" x14ac:dyDescent="0.2"/>
    <row r="749" s="16" customFormat="1" x14ac:dyDescent="0.2"/>
    <row r="750" s="16" customFormat="1" x14ac:dyDescent="0.2"/>
    <row r="751" s="16" customFormat="1" x14ac:dyDescent="0.2"/>
    <row r="752" s="16" customFormat="1" x14ac:dyDescent="0.2"/>
    <row r="753" s="16" customFormat="1" x14ac:dyDescent="0.2"/>
    <row r="754" s="16" customFormat="1" x14ac:dyDescent="0.2"/>
    <row r="755" s="16" customFormat="1" x14ac:dyDescent="0.2"/>
    <row r="756" s="16" customFormat="1" x14ac:dyDescent="0.2"/>
    <row r="757" s="16" customFormat="1" x14ac:dyDescent="0.2"/>
    <row r="758" s="16" customFormat="1" x14ac:dyDescent="0.2"/>
    <row r="759" s="16" customFormat="1" x14ac:dyDescent="0.2"/>
    <row r="760" s="16" customFormat="1" x14ac:dyDescent="0.2"/>
  </sheetData>
  <mergeCells count="56">
    <mergeCell ref="C88:K88"/>
    <mergeCell ref="C89:K89"/>
    <mergeCell ref="C90:K90"/>
    <mergeCell ref="B3:K3"/>
    <mergeCell ref="B2:K2"/>
    <mergeCell ref="B4:K4"/>
    <mergeCell ref="B5:K5"/>
    <mergeCell ref="B6:K6"/>
    <mergeCell ref="C107:K107"/>
    <mergeCell ref="C109:K109"/>
    <mergeCell ref="C98:K98"/>
    <mergeCell ref="C99:K99"/>
    <mergeCell ref="C100:K100"/>
    <mergeCell ref="C125:K126"/>
    <mergeCell ref="C127:K127"/>
    <mergeCell ref="C117:K117"/>
    <mergeCell ref="C118:K118"/>
    <mergeCell ref="C119:K119"/>
    <mergeCell ref="C55:K55"/>
    <mergeCell ref="C75:K75"/>
    <mergeCell ref="C76:K76"/>
    <mergeCell ref="C77:K77"/>
    <mergeCell ref="C78:K78"/>
    <mergeCell ref="C37:K37"/>
    <mergeCell ref="C38:K38"/>
    <mergeCell ref="C52:K52"/>
    <mergeCell ref="C53:K53"/>
    <mergeCell ref="C54:K54"/>
    <mergeCell ref="B135:I135"/>
    <mergeCell ref="B16:B49"/>
    <mergeCell ref="C116:F116"/>
    <mergeCell ref="C128:K128"/>
    <mergeCell ref="B133:K133"/>
    <mergeCell ref="C108:K108"/>
    <mergeCell ref="C63:K63"/>
    <mergeCell ref="C64:K64"/>
    <mergeCell ref="C65:K65"/>
    <mergeCell ref="C66:K66"/>
    <mergeCell ref="C27:K27"/>
    <mergeCell ref="B98:B132"/>
    <mergeCell ref="B52:B94"/>
    <mergeCell ref="C17:K17"/>
    <mergeCell ref="C16:K16"/>
    <mergeCell ref="C25:K25"/>
    <mergeCell ref="B13:K13"/>
    <mergeCell ref="C18:K18"/>
    <mergeCell ref="C34:K34"/>
    <mergeCell ref="C35:K35"/>
    <mergeCell ref="C36:K36"/>
    <mergeCell ref="B14:K14"/>
    <mergeCell ref="C26:K26"/>
    <mergeCell ref="B7:K7"/>
    <mergeCell ref="B8:K8"/>
    <mergeCell ref="B10:K10"/>
    <mergeCell ref="B11:K11"/>
    <mergeCell ref="B12:K12"/>
  </mergeCells>
  <pageMargins left="0.70866141732283472" right="0.70866141732283472" top="0.74803149606299213" bottom="0.7480314960629921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29"/>
  <sheetViews>
    <sheetView zoomScaleNormal="100" zoomScaleSheetLayoutView="140" workbookViewId="0">
      <selection activeCell="C13" sqref="C13"/>
    </sheetView>
  </sheetViews>
  <sheetFormatPr defaultColWidth="10.85546875" defaultRowHeight="15" x14ac:dyDescent="0.25"/>
  <cols>
    <col min="1" max="1" width="3.7109375" style="1" customWidth="1"/>
    <col min="2" max="2" width="26.140625" style="3" customWidth="1"/>
    <col min="3" max="3" width="15.5703125" style="3" customWidth="1"/>
    <col min="4" max="4" width="9.5703125" style="3" customWidth="1"/>
    <col min="5" max="5" width="15.42578125" style="3" customWidth="1"/>
    <col min="6" max="6" width="8.7109375" style="3" customWidth="1"/>
    <col min="7" max="7" width="15.42578125" style="3" customWidth="1"/>
    <col min="8" max="8" width="8.28515625" style="3" customWidth="1"/>
    <col min="9" max="9" width="16.140625" style="3" customWidth="1"/>
    <col min="10" max="10" width="8.42578125" style="3" customWidth="1"/>
    <col min="11" max="11" width="15.5703125" style="3" customWidth="1"/>
    <col min="12" max="12" width="9" style="23" customWidth="1"/>
    <col min="13" max="13" width="15" style="23" bestFit="1" customWidth="1"/>
    <col min="14" max="14" width="9" style="23" customWidth="1"/>
    <col min="15" max="15" width="19.140625" style="23" customWidth="1"/>
    <col min="16" max="16" width="10.7109375" style="23" customWidth="1"/>
    <col min="17" max="17" width="17.85546875" style="23" customWidth="1"/>
    <col min="18" max="18" width="10.7109375" style="23" customWidth="1"/>
    <col min="19" max="19" width="13.85546875" style="3" customWidth="1"/>
    <col min="20" max="20" width="7.5703125" style="23" customWidth="1"/>
    <col min="21" max="21" width="14.140625" style="5" customWidth="1"/>
    <col min="22" max="22" width="8" style="5" bestFit="1" customWidth="1"/>
    <col min="23" max="23" width="13.85546875" style="5" customWidth="1"/>
    <col min="24" max="24" width="7.42578125" style="5" customWidth="1"/>
    <col min="25" max="25" width="14.42578125" style="5" customWidth="1"/>
    <col min="26" max="26" width="8.28515625" style="6" customWidth="1"/>
    <col min="27" max="27" width="13.42578125" style="130" customWidth="1"/>
    <col min="28" max="28" width="8.85546875" style="126" bestFit="1" customWidth="1"/>
    <col min="29" max="29" width="16.28515625" style="126" bestFit="1" customWidth="1"/>
    <col min="30" max="30" width="9.42578125" style="126" customWidth="1"/>
    <col min="31" max="31" width="15" style="126" bestFit="1" customWidth="1"/>
    <col min="32" max="34" width="10.85546875" style="126"/>
    <col min="35" max="16384" width="10.85546875" style="1"/>
  </cols>
  <sheetData>
    <row r="1" spans="1:34" s="126" customFormat="1" x14ac:dyDescent="0.25">
      <c r="B1" s="127"/>
      <c r="C1" s="127"/>
      <c r="D1" s="127"/>
      <c r="E1" s="127"/>
      <c r="F1" s="127"/>
      <c r="G1" s="127"/>
      <c r="H1" s="127"/>
      <c r="I1" s="127"/>
      <c r="J1" s="127"/>
      <c r="K1" s="127"/>
      <c r="L1" s="128"/>
      <c r="M1" s="128"/>
      <c r="N1" s="128"/>
      <c r="O1" s="128"/>
      <c r="P1" s="128"/>
      <c r="Q1" s="128"/>
      <c r="R1" s="128"/>
      <c r="S1" s="127"/>
      <c r="T1" s="128"/>
      <c r="U1" s="129"/>
      <c r="V1" s="129"/>
      <c r="W1" s="129"/>
      <c r="X1" s="129"/>
      <c r="Y1" s="130"/>
      <c r="Z1" s="131"/>
      <c r="AA1" s="130"/>
    </row>
    <row r="2" spans="1:34" s="126" customFormat="1" ht="23.25" x14ac:dyDescent="0.35">
      <c r="B2" s="353" t="s">
        <v>195</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row>
    <row r="3" spans="1:34" s="126" customFormat="1" ht="23.25" x14ac:dyDescent="0.35">
      <c r="B3" s="354" t="s">
        <v>176</v>
      </c>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row>
    <row r="4" spans="1:34" s="126" customFormat="1" ht="20.25" x14ac:dyDescent="0.3">
      <c r="B4" s="355" t="s">
        <v>177</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row>
    <row r="5" spans="1:34" s="126" customFormat="1" ht="23.25" x14ac:dyDescent="0.35">
      <c r="A5" s="14"/>
      <c r="B5" s="335" t="s">
        <v>25</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14"/>
      <c r="AF5" s="14"/>
    </row>
    <row r="6" spans="1:34" s="126" customFormat="1" ht="23.25" x14ac:dyDescent="0.35">
      <c r="A6" s="14"/>
      <c r="B6" s="335" t="s">
        <v>27</v>
      </c>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14"/>
      <c r="AF6" s="14"/>
    </row>
    <row r="7" spans="1:34" s="126" customFormat="1" ht="18.75" x14ac:dyDescent="0.3">
      <c r="B7" s="356" t="s">
        <v>194</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15"/>
      <c r="AF7" s="15"/>
    </row>
    <row r="8" spans="1:34" s="126" customFormat="1" ht="19.5" thickBot="1" x14ac:dyDescent="0.35">
      <c r="B8" s="339" t="s">
        <v>28</v>
      </c>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16"/>
      <c r="AF8" s="16"/>
    </row>
    <row r="9" spans="1:34" s="3" customFormat="1" ht="15.75" customHeight="1" thickBot="1" x14ac:dyDescent="0.25">
      <c r="B9" s="347" t="s">
        <v>29</v>
      </c>
      <c r="C9" s="340">
        <v>2018</v>
      </c>
      <c r="D9" s="341"/>
      <c r="E9" s="340">
        <v>2019</v>
      </c>
      <c r="F9" s="341"/>
      <c r="G9" s="340">
        <v>2020</v>
      </c>
      <c r="H9" s="341"/>
      <c r="I9" s="340">
        <v>2021</v>
      </c>
      <c r="J9" s="341"/>
      <c r="K9" s="342">
        <v>2022</v>
      </c>
      <c r="L9" s="343"/>
      <c r="M9" s="342" t="s">
        <v>182</v>
      </c>
      <c r="N9" s="344"/>
      <c r="O9" s="342" t="s">
        <v>183</v>
      </c>
      <c r="P9" s="343"/>
      <c r="Q9" s="344" t="s">
        <v>193</v>
      </c>
      <c r="R9" s="343"/>
      <c r="S9" s="345" t="s">
        <v>163</v>
      </c>
      <c r="T9" s="346"/>
      <c r="U9" s="346"/>
      <c r="V9" s="346"/>
      <c r="W9" s="346"/>
      <c r="X9" s="346"/>
      <c r="Y9" s="346"/>
      <c r="Z9" s="346"/>
      <c r="AA9" s="346"/>
      <c r="AB9" s="346"/>
      <c r="AC9" s="346"/>
      <c r="AD9" s="346"/>
      <c r="AE9" s="346"/>
      <c r="AF9" s="346"/>
      <c r="AG9" s="16"/>
      <c r="AH9" s="16"/>
    </row>
    <row r="10" spans="1:34" s="21" customFormat="1" ht="29.25" customHeight="1" thickBot="1" x14ac:dyDescent="0.25">
      <c r="B10" s="348"/>
      <c r="C10" s="32" t="s">
        <v>26</v>
      </c>
      <c r="D10" s="153" t="s">
        <v>172</v>
      </c>
      <c r="E10" s="32" t="s">
        <v>26</v>
      </c>
      <c r="F10" s="85" t="str">
        <f>+D10</f>
        <v>Análisis vertical (%)</v>
      </c>
      <c r="G10" s="32" t="s">
        <v>26</v>
      </c>
      <c r="H10" s="85" t="str">
        <f>+D10</f>
        <v>Análisis vertical (%)</v>
      </c>
      <c r="I10" s="108" t="str">
        <f t="shared" ref="I10:N10" si="0">+G10</f>
        <v>Monto</v>
      </c>
      <c r="J10" s="85" t="str">
        <f t="shared" si="0"/>
        <v>Análisis vertical (%)</v>
      </c>
      <c r="K10" s="108" t="str">
        <f t="shared" si="0"/>
        <v>Monto</v>
      </c>
      <c r="L10" s="85" t="str">
        <f t="shared" si="0"/>
        <v>Análisis vertical (%)</v>
      </c>
      <c r="M10" s="108" t="str">
        <f t="shared" si="0"/>
        <v>Monto</v>
      </c>
      <c r="N10" s="85" t="str">
        <f t="shared" si="0"/>
        <v>Análisis vertical (%)</v>
      </c>
      <c r="O10" s="108" t="str">
        <f>+M10</f>
        <v>Monto</v>
      </c>
      <c r="P10" s="85" t="str">
        <f>+N10</f>
        <v>Análisis vertical (%)</v>
      </c>
      <c r="Q10" s="295" t="str">
        <f>+O10</f>
        <v>Monto</v>
      </c>
      <c r="R10" s="296" t="str">
        <f>+P10</f>
        <v>Análisis vertical (%)</v>
      </c>
      <c r="S10" s="349" t="s">
        <v>105</v>
      </c>
      <c r="T10" s="350"/>
      <c r="U10" s="349" t="s">
        <v>106</v>
      </c>
      <c r="V10" s="338"/>
      <c r="W10" s="349" t="s">
        <v>107</v>
      </c>
      <c r="X10" s="338"/>
      <c r="Y10" s="337" t="s">
        <v>108</v>
      </c>
      <c r="Z10" s="338"/>
      <c r="AA10" s="337" t="s">
        <v>164</v>
      </c>
      <c r="AB10" s="338"/>
      <c r="AC10" s="337" t="s">
        <v>184</v>
      </c>
      <c r="AD10" s="338"/>
      <c r="AE10" s="351" t="s">
        <v>197</v>
      </c>
      <c r="AF10" s="352"/>
      <c r="AG10" s="136"/>
      <c r="AH10" s="136"/>
    </row>
    <row r="11" spans="1:34" x14ac:dyDescent="0.25">
      <c r="B11" s="169" t="s">
        <v>103</v>
      </c>
      <c r="C11" s="34"/>
      <c r="D11" s="68"/>
      <c r="E11" s="34"/>
      <c r="F11" s="68"/>
      <c r="G11" s="34"/>
      <c r="H11" s="68"/>
      <c r="I11" s="34"/>
      <c r="J11" s="69"/>
      <c r="K11" s="33"/>
      <c r="L11" s="70"/>
      <c r="M11" s="33"/>
      <c r="N11" s="70"/>
      <c r="O11" s="33"/>
      <c r="P11" s="70"/>
      <c r="Q11" s="167"/>
      <c r="R11" s="167"/>
      <c r="S11" s="71"/>
      <c r="T11" s="72"/>
      <c r="U11" s="71"/>
      <c r="V11" s="84"/>
      <c r="W11" s="71"/>
      <c r="X11" s="84"/>
      <c r="Y11" s="71"/>
      <c r="Z11" s="84"/>
      <c r="AA11" s="71"/>
      <c r="AB11" s="84"/>
      <c r="AC11" s="71"/>
      <c r="AD11" s="84"/>
      <c r="AE11" s="71"/>
      <c r="AF11" s="84"/>
    </row>
    <row r="12" spans="1:34" ht="15" customHeight="1" x14ac:dyDescent="0.25">
      <c r="B12" s="4" t="s">
        <v>99</v>
      </c>
      <c r="C12" s="7"/>
      <c r="D12" s="96"/>
      <c r="E12" s="7"/>
      <c r="F12" s="96"/>
      <c r="G12" s="7"/>
      <c r="H12" s="96"/>
      <c r="I12" s="7"/>
      <c r="J12" s="96"/>
      <c r="K12" s="27"/>
      <c r="L12" s="96"/>
      <c r="M12" s="168"/>
      <c r="N12" s="96"/>
      <c r="O12" s="208"/>
      <c r="P12" s="96"/>
      <c r="Q12" s="168"/>
      <c r="R12" s="168"/>
      <c r="S12" s="24"/>
      <c r="T12" s="83"/>
      <c r="U12" s="24"/>
      <c r="V12" s="83"/>
      <c r="W12" s="24"/>
      <c r="X12" s="83"/>
      <c r="Y12" s="24"/>
      <c r="Z12" s="83"/>
      <c r="AA12" s="24"/>
      <c r="AB12" s="83"/>
      <c r="AC12" s="24"/>
      <c r="AD12" s="83"/>
      <c r="AE12" s="24"/>
      <c r="AF12" s="83"/>
    </row>
    <row r="13" spans="1:34" ht="15" customHeight="1" x14ac:dyDescent="0.25">
      <c r="B13" s="8" t="s">
        <v>4</v>
      </c>
      <c r="C13" s="17">
        <v>38587667193</v>
      </c>
      <c r="D13" s="97">
        <f>+C13/$C$26</f>
        <v>3.259201291397501E-2</v>
      </c>
      <c r="E13" s="17">
        <v>108366299632</v>
      </c>
      <c r="F13" s="97">
        <f>+E13/$E$26</f>
        <v>8.1522904131859641E-2</v>
      </c>
      <c r="G13" s="17">
        <v>77326669843</v>
      </c>
      <c r="H13" s="97">
        <f>+G13/$G$26</f>
        <v>4.7485647141304703E-2</v>
      </c>
      <c r="I13" s="18">
        <v>282595678351</v>
      </c>
      <c r="J13" s="97">
        <f t="shared" ref="J13:J18" si="1">+I13/$I$26</f>
        <v>0.13682683388537534</v>
      </c>
      <c r="K13" s="18">
        <v>257769124275</v>
      </c>
      <c r="L13" s="97">
        <f>+K13/K18</f>
        <v>0.46779592794054747</v>
      </c>
      <c r="M13" s="18">
        <v>244087352525</v>
      </c>
      <c r="N13" s="199">
        <f>+M13/M18</f>
        <v>0.46088618032830592</v>
      </c>
      <c r="O13" s="18">
        <v>134276611835</v>
      </c>
      <c r="P13" s="97">
        <f t="shared" ref="P13:P18" si="2">+O13/$O$26</f>
        <v>5.4538694096726736E-2</v>
      </c>
      <c r="Q13" s="18">
        <v>208522824450</v>
      </c>
      <c r="R13" s="97">
        <f>+Q13/$Q$26</f>
        <v>7.6335522617764842E-2</v>
      </c>
      <c r="S13" s="17">
        <f>+E13-C13</f>
        <v>69778632439</v>
      </c>
      <c r="T13" s="73">
        <f>+S13/C13</f>
        <v>1.8083143531324486</v>
      </c>
      <c r="U13" s="17">
        <f>+G13-E13</f>
        <v>-31039629789</v>
      </c>
      <c r="V13" s="41">
        <f>+U13/E13</f>
        <v>-0.28643249695160911</v>
      </c>
      <c r="W13" s="17">
        <f t="shared" ref="W13:W18" si="3">+I13-G13</f>
        <v>205269008508</v>
      </c>
      <c r="X13" s="41">
        <f>+W13/G13</f>
        <v>2.6545693604130034</v>
      </c>
      <c r="Y13" s="17">
        <f>+K13-I13</f>
        <v>-24826554076</v>
      </c>
      <c r="Z13" s="41">
        <f>+Y13/I13</f>
        <v>-8.7851853293962973E-2</v>
      </c>
      <c r="AA13" s="17">
        <f t="shared" ref="AA13:AA18" si="4">+M13-K13</f>
        <v>-13681771750</v>
      </c>
      <c r="AB13" s="41">
        <f>+AA13/K13</f>
        <v>-5.3077620481045876E-2</v>
      </c>
      <c r="AC13" s="17">
        <f>+O13-M13</f>
        <v>-109810740690</v>
      </c>
      <c r="AD13" s="41">
        <f>+AC13/M13</f>
        <v>-0.44988296015359064</v>
      </c>
      <c r="AE13" s="17">
        <f>+Q13-O13</f>
        <v>74246212615</v>
      </c>
      <c r="AF13" s="41">
        <f>+AE13/O13</f>
        <v>0.55293480823178831</v>
      </c>
    </row>
    <row r="14" spans="1:34" ht="15.75" customHeight="1" x14ac:dyDescent="0.25">
      <c r="B14" s="11" t="s">
        <v>92</v>
      </c>
      <c r="C14" s="17">
        <v>0</v>
      </c>
      <c r="D14" s="97">
        <f t="shared" ref="D14:D26" si="5">+C14/$C$26</f>
        <v>0</v>
      </c>
      <c r="E14" s="17">
        <v>0</v>
      </c>
      <c r="F14" s="97">
        <f t="shared" ref="F14:F26" si="6">+E14/$E$26</f>
        <v>0</v>
      </c>
      <c r="G14" s="17">
        <v>0</v>
      </c>
      <c r="H14" s="97">
        <f t="shared" ref="H14:H26" si="7">+G14/$G$26</f>
        <v>0</v>
      </c>
      <c r="I14" s="18">
        <v>0</v>
      </c>
      <c r="J14" s="97">
        <f t="shared" si="1"/>
        <v>0</v>
      </c>
      <c r="K14" s="18">
        <v>52389000000</v>
      </c>
      <c r="L14" s="97">
        <f>+K14/K18</f>
        <v>9.5074850169920885E-2</v>
      </c>
      <c r="M14" s="18">
        <v>3693617709</v>
      </c>
      <c r="N14" s="199">
        <f>+M14/M18</f>
        <v>6.9742956359020725E-3</v>
      </c>
      <c r="O14" s="18">
        <v>2588735009</v>
      </c>
      <c r="P14" s="97">
        <f t="shared" si="2"/>
        <v>1.0514580672234173E-3</v>
      </c>
      <c r="Q14" s="18">
        <v>3837699459</v>
      </c>
      <c r="R14" s="97">
        <f t="shared" ref="R14:R23" si="8">+Q14/$Q$26</f>
        <v>1.4048955773804186E-3</v>
      </c>
      <c r="S14" s="17">
        <f t="shared" ref="S14:S45" si="9">+E14-C14</f>
        <v>0</v>
      </c>
      <c r="T14" s="73">
        <v>0</v>
      </c>
      <c r="U14" s="17">
        <f t="shared" ref="U14:U45" si="10">+G14-E14</f>
        <v>0</v>
      </c>
      <c r="V14" s="41">
        <v>0</v>
      </c>
      <c r="W14" s="17">
        <f t="shared" si="3"/>
        <v>0</v>
      </c>
      <c r="X14" s="41">
        <v>0</v>
      </c>
      <c r="Y14" s="17">
        <f t="shared" ref="Y14:Y45" si="11">+K14-I14</f>
        <v>52389000000</v>
      </c>
      <c r="Z14" s="41">
        <v>0</v>
      </c>
      <c r="AA14" s="17">
        <f t="shared" si="4"/>
        <v>-48695382291</v>
      </c>
      <c r="AB14" s="41">
        <v>0</v>
      </c>
      <c r="AC14" s="17">
        <f t="shared" ref="AC14:AC45" si="12">+O14-M14</f>
        <v>-1104882700</v>
      </c>
      <c r="AD14" s="41">
        <f t="shared" ref="AD14:AD45" si="13">+AC14/M14</f>
        <v>-0.29913293335902186</v>
      </c>
      <c r="AE14" s="17">
        <f t="shared" ref="AE14:AE18" si="14">+Q14-O14</f>
        <v>1248964450</v>
      </c>
      <c r="AF14" s="41">
        <f t="shared" ref="AF14:AF18" si="15">+AE14/O14</f>
        <v>0.48246129698785251</v>
      </c>
    </row>
    <row r="15" spans="1:34" ht="14.25" customHeight="1" x14ac:dyDescent="0.25">
      <c r="B15" s="8" t="s">
        <v>5</v>
      </c>
      <c r="C15" s="18">
        <v>15828232770</v>
      </c>
      <c r="D15" s="97">
        <f t="shared" si="5"/>
        <v>1.3368881934869197E-2</v>
      </c>
      <c r="E15" s="18">
        <v>12878386657</v>
      </c>
      <c r="F15" s="97">
        <f t="shared" si="6"/>
        <v>9.6882839441497937E-3</v>
      </c>
      <c r="G15" s="18">
        <v>203199946915</v>
      </c>
      <c r="H15" s="97">
        <f t="shared" si="7"/>
        <v>0.12478335091797595</v>
      </c>
      <c r="I15" s="18">
        <v>209878988647</v>
      </c>
      <c r="J15" s="97">
        <f t="shared" si="1"/>
        <v>0.10161895497908285</v>
      </c>
      <c r="K15" s="18">
        <v>221491349149</v>
      </c>
      <c r="L15" s="97">
        <f>+K15/K18</f>
        <v>0.4019595112385197</v>
      </c>
      <c r="M15" s="18">
        <v>243146659100</v>
      </c>
      <c r="N15" s="199">
        <f>+M15/M18</f>
        <v>0.45910996130252174</v>
      </c>
      <c r="O15" s="18">
        <v>301618980739</v>
      </c>
      <c r="P15" s="97">
        <f t="shared" si="2"/>
        <v>0.12250759904863096</v>
      </c>
      <c r="Q15" s="18">
        <v>325922420101</v>
      </c>
      <c r="R15" s="97">
        <f t="shared" si="8"/>
        <v>0.11931287779588937</v>
      </c>
      <c r="S15" s="18">
        <f t="shared" si="9"/>
        <v>-2949846113</v>
      </c>
      <c r="T15" s="73">
        <f t="shared" ref="T15:T45" si="16">+S15/C15</f>
        <v>-0.18636610642920182</v>
      </c>
      <c r="U15" s="18">
        <f t="shared" si="10"/>
        <v>190321560258</v>
      </c>
      <c r="V15" s="41">
        <f t="shared" ref="V15:V45" si="17">+U15/E15</f>
        <v>14.778369785515906</v>
      </c>
      <c r="W15" s="18">
        <f t="shared" si="3"/>
        <v>6679041732</v>
      </c>
      <c r="X15" s="41">
        <f t="shared" ref="X15:X45" si="18">+W15/G15</f>
        <v>3.2869308449149801E-2</v>
      </c>
      <c r="Y15" s="18">
        <f t="shared" si="11"/>
        <v>11612360502</v>
      </c>
      <c r="Z15" s="41">
        <f t="shared" ref="Z15:Z45" si="19">+Y15/I15</f>
        <v>5.5328837711959247E-2</v>
      </c>
      <c r="AA15" s="18">
        <f t="shared" si="4"/>
        <v>21655309951</v>
      </c>
      <c r="AB15" s="41">
        <f>+AA15/K15</f>
        <v>9.777045484712002E-2</v>
      </c>
      <c r="AC15" s="18">
        <f t="shared" si="12"/>
        <v>58472321639</v>
      </c>
      <c r="AD15" s="41">
        <f t="shared" si="13"/>
        <v>0.2404816988044727</v>
      </c>
      <c r="AE15" s="18">
        <f t="shared" si="14"/>
        <v>24303439362</v>
      </c>
      <c r="AF15" s="41">
        <f t="shared" si="15"/>
        <v>8.0576624529576604E-2</v>
      </c>
    </row>
    <row r="16" spans="1:34" x14ac:dyDescent="0.25">
      <c r="B16" s="8" t="s">
        <v>6</v>
      </c>
      <c r="C16" s="18">
        <v>2532542760</v>
      </c>
      <c r="D16" s="97">
        <f t="shared" si="5"/>
        <v>2.1390426616431277E-3</v>
      </c>
      <c r="E16" s="18">
        <v>4186027540</v>
      </c>
      <c r="F16" s="97">
        <f t="shared" si="6"/>
        <v>3.1491074531068771E-3</v>
      </c>
      <c r="G16" s="18">
        <v>7819037626</v>
      </c>
      <c r="H16" s="97">
        <f t="shared" si="7"/>
        <v>4.8016041871022331E-3</v>
      </c>
      <c r="I16" s="18">
        <v>4801530822</v>
      </c>
      <c r="J16" s="97">
        <f t="shared" si="1"/>
        <v>2.3247993883377762E-3</v>
      </c>
      <c r="K16" s="18">
        <v>16430235535</v>
      </c>
      <c r="L16" s="97">
        <f>+K16/K18</f>
        <v>2.9817369710180282E-2</v>
      </c>
      <c r="M16" s="18">
        <v>33982832613</v>
      </c>
      <c r="N16" s="199">
        <f>+M16/M18</f>
        <v>6.4166445978136422E-2</v>
      </c>
      <c r="O16" s="18">
        <v>28658615032</v>
      </c>
      <c r="P16" s="97">
        <f t="shared" si="2"/>
        <v>1.1640176327853219E-2</v>
      </c>
      <c r="Q16" s="18">
        <v>35164184539</v>
      </c>
      <c r="R16" s="97">
        <f t="shared" si="8"/>
        <v>1.2872818173704205E-2</v>
      </c>
      <c r="S16" s="18">
        <f t="shared" si="9"/>
        <v>1653484780</v>
      </c>
      <c r="T16" s="73">
        <f t="shared" si="16"/>
        <v>0.65289510847192966</v>
      </c>
      <c r="U16" s="18">
        <f t="shared" si="10"/>
        <v>3633010086</v>
      </c>
      <c r="V16" s="41">
        <f t="shared" si="17"/>
        <v>0.86788967613911117</v>
      </c>
      <c r="W16" s="18">
        <f t="shared" si="3"/>
        <v>-3017506804</v>
      </c>
      <c r="X16" s="41">
        <f t="shared" si="18"/>
        <v>-0.38591792856529222</v>
      </c>
      <c r="Y16" s="18">
        <f t="shared" si="11"/>
        <v>11628704713</v>
      </c>
      <c r="Z16" s="41">
        <f t="shared" si="19"/>
        <v>2.4218744279884161</v>
      </c>
      <c r="AA16" s="18">
        <f t="shared" si="4"/>
        <v>17552597078</v>
      </c>
      <c r="AB16" s="41">
        <f>+AA16/K16</f>
        <v>1.0683107397096727</v>
      </c>
      <c r="AC16" s="18">
        <f t="shared" si="12"/>
        <v>-5324217581</v>
      </c>
      <c r="AD16" s="41">
        <f t="shared" si="13"/>
        <v>-0.15667374293463815</v>
      </c>
      <c r="AE16" s="18">
        <f t="shared" si="14"/>
        <v>6505569507</v>
      </c>
      <c r="AF16" s="41">
        <f t="shared" si="15"/>
        <v>0.22700222951234483</v>
      </c>
    </row>
    <row r="17" spans="2:34" x14ac:dyDescent="0.25">
      <c r="B17" s="9" t="s">
        <v>90</v>
      </c>
      <c r="C17" s="18">
        <v>69644027</v>
      </c>
      <c r="D17" s="97">
        <f t="shared" si="5"/>
        <v>5.8822913963997929E-5</v>
      </c>
      <c r="E17" s="18">
        <v>220258498</v>
      </c>
      <c r="F17" s="97">
        <f t="shared" si="6"/>
        <v>1.6569830729348863E-4</v>
      </c>
      <c r="G17" s="18">
        <v>387140329</v>
      </c>
      <c r="H17" s="97">
        <f t="shared" si="7"/>
        <v>2.3773956766000301E-4</v>
      </c>
      <c r="I17" s="18">
        <v>726872078</v>
      </c>
      <c r="J17" s="97">
        <f t="shared" si="1"/>
        <v>3.5193604393657444E-4</v>
      </c>
      <c r="K17" s="18">
        <v>2949295098</v>
      </c>
      <c r="L17" s="97">
        <f>+K17/K18</f>
        <v>5.3523409408317039E-3</v>
      </c>
      <c r="M17" s="18">
        <v>4693945698</v>
      </c>
      <c r="N17" s="199">
        <f>+M17/M18</f>
        <v>8.8631167532456472E-3</v>
      </c>
      <c r="O17" s="18">
        <v>6918752990</v>
      </c>
      <c r="P17" s="97">
        <f t="shared" si="2"/>
        <v>2.8101673679114055E-3</v>
      </c>
      <c r="Q17" s="18">
        <v>6911697287</v>
      </c>
      <c r="R17" s="97">
        <f t="shared" si="8"/>
        <v>2.5302171403564664E-3</v>
      </c>
      <c r="S17" s="18">
        <f t="shared" si="9"/>
        <v>150614471</v>
      </c>
      <c r="T17" s="73">
        <f t="shared" si="16"/>
        <v>2.1626329993812679</v>
      </c>
      <c r="U17" s="18">
        <f t="shared" si="10"/>
        <v>166881831</v>
      </c>
      <c r="V17" s="41">
        <f t="shared" si="17"/>
        <v>0.75766352951339933</v>
      </c>
      <c r="W17" s="18">
        <f t="shared" si="3"/>
        <v>339731749</v>
      </c>
      <c r="X17" s="41">
        <f t="shared" si="18"/>
        <v>0.87754161359923832</v>
      </c>
      <c r="Y17" s="18">
        <f t="shared" si="11"/>
        <v>2222423020</v>
      </c>
      <c r="Z17" s="41">
        <f t="shared" si="19"/>
        <v>3.0575160159061716</v>
      </c>
      <c r="AA17" s="18">
        <f t="shared" si="4"/>
        <v>1744650600</v>
      </c>
      <c r="AB17" s="41">
        <f>+AA17/K17</f>
        <v>0.59154833342485691</v>
      </c>
      <c r="AC17" s="18">
        <f t="shared" si="12"/>
        <v>2224807292</v>
      </c>
      <c r="AD17" s="41">
        <f t="shared" si="13"/>
        <v>0.47397380266839212</v>
      </c>
      <c r="AE17" s="18">
        <f t="shared" si="14"/>
        <v>-7055703</v>
      </c>
      <c r="AF17" s="41">
        <f t="shared" si="15"/>
        <v>-1.019794030831559E-3</v>
      </c>
    </row>
    <row r="18" spans="2:34" s="2" customFormat="1" ht="15" customHeight="1" x14ac:dyDescent="0.25">
      <c r="B18" s="35" t="s">
        <v>102</v>
      </c>
      <c r="C18" s="36">
        <f>SUM(C13:C17)</f>
        <v>57018086750</v>
      </c>
      <c r="D18" s="98">
        <f t="shared" si="5"/>
        <v>4.8158760424451337E-2</v>
      </c>
      <c r="E18" s="36">
        <f>SUM(E13:E17)</f>
        <v>125650972327</v>
      </c>
      <c r="F18" s="98">
        <f t="shared" si="6"/>
        <v>9.4525993836409805E-2</v>
      </c>
      <c r="G18" s="36">
        <f>SUM(G13:G17)</f>
        <v>288732794713</v>
      </c>
      <c r="H18" s="98">
        <f t="shared" si="7"/>
        <v>0.1773083418140429</v>
      </c>
      <c r="I18" s="36">
        <f>SUM(I13:I17)</f>
        <v>498003069898</v>
      </c>
      <c r="J18" s="98">
        <f t="shared" si="1"/>
        <v>0.24112252429673256</v>
      </c>
      <c r="K18" s="36">
        <f>SUM(K13:K17)</f>
        <v>551029004057</v>
      </c>
      <c r="L18" s="98">
        <f>K18/K26</f>
        <v>0.24677220323083721</v>
      </c>
      <c r="M18" s="36">
        <f>SUM(M13:M17)+1</f>
        <v>529604407646</v>
      </c>
      <c r="N18" s="98">
        <f>M18/M26</f>
        <v>0.22706838053673634</v>
      </c>
      <c r="O18" s="36">
        <f>SUM(O13:O17)</f>
        <v>474061695605</v>
      </c>
      <c r="P18" s="98">
        <f t="shared" si="2"/>
        <v>0.19254809490834573</v>
      </c>
      <c r="Q18" s="36">
        <f>SUM(Q13:Q17)</f>
        <v>580358825836</v>
      </c>
      <c r="R18" s="98">
        <f>+Q18/$Q$26</f>
        <v>0.21245633130509531</v>
      </c>
      <c r="S18" s="36">
        <f t="shared" si="9"/>
        <v>68632885577</v>
      </c>
      <c r="T18" s="74">
        <f t="shared" si="16"/>
        <v>1.2037037629467635</v>
      </c>
      <c r="U18" s="36">
        <f t="shared" si="10"/>
        <v>163081822386</v>
      </c>
      <c r="V18" s="65">
        <f t="shared" si="17"/>
        <v>1.2978954270372711</v>
      </c>
      <c r="W18" s="36">
        <f t="shared" si="3"/>
        <v>209270275185</v>
      </c>
      <c r="X18" s="65">
        <f t="shared" si="18"/>
        <v>0.72478872859944565</v>
      </c>
      <c r="Y18" s="36">
        <f t="shared" si="11"/>
        <v>53025934159</v>
      </c>
      <c r="Z18" s="65">
        <f t="shared" si="19"/>
        <v>0.10647712306243547</v>
      </c>
      <c r="AA18" s="36">
        <f t="shared" si="4"/>
        <v>-21424596411</v>
      </c>
      <c r="AB18" s="65">
        <f>+AA18/K18</f>
        <v>-3.8881068425181804E-2</v>
      </c>
      <c r="AC18" s="36">
        <f t="shared" si="12"/>
        <v>-55542712041</v>
      </c>
      <c r="AD18" s="65">
        <f t="shared" si="13"/>
        <v>-0.10487584929264042</v>
      </c>
      <c r="AE18" s="36">
        <f t="shared" si="14"/>
        <v>106297130231</v>
      </c>
      <c r="AF18" s="65">
        <f t="shared" si="15"/>
        <v>0.22422636381820102</v>
      </c>
      <c r="AG18" s="144"/>
      <c r="AH18" s="144"/>
    </row>
    <row r="19" spans="2:34" x14ac:dyDescent="0.25">
      <c r="B19" s="4" t="s">
        <v>101</v>
      </c>
      <c r="C19" s="18"/>
      <c r="D19" s="99"/>
      <c r="E19" s="18"/>
      <c r="F19" s="99"/>
      <c r="G19" s="18"/>
      <c r="H19" s="99"/>
      <c r="I19" s="18"/>
      <c r="J19" s="109"/>
      <c r="K19" s="28"/>
      <c r="L19" s="109"/>
      <c r="M19" s="28"/>
      <c r="N19" s="200"/>
      <c r="O19" s="28"/>
      <c r="P19" s="109"/>
      <c r="Q19" s="200"/>
      <c r="R19" s="97">
        <f t="shared" si="8"/>
        <v>0</v>
      </c>
      <c r="S19" s="18"/>
      <c r="T19" s="75"/>
      <c r="U19" s="18"/>
      <c r="V19" s="66"/>
      <c r="W19" s="18"/>
      <c r="X19" s="66"/>
      <c r="Y19" s="18"/>
      <c r="Z19" s="66"/>
      <c r="AA19" s="18"/>
      <c r="AB19" s="66"/>
      <c r="AC19" s="18"/>
      <c r="AD19" s="66"/>
      <c r="AE19" s="18"/>
      <c r="AF19" s="66"/>
    </row>
    <row r="20" spans="2:34" x14ac:dyDescent="0.25">
      <c r="B20" s="8" t="s">
        <v>7</v>
      </c>
      <c r="C20" s="18">
        <v>1204145369</v>
      </c>
      <c r="D20" s="97">
        <f t="shared" si="5"/>
        <v>1.0170483025175087E-3</v>
      </c>
      <c r="E20" s="18">
        <v>1166213545</v>
      </c>
      <c r="F20" s="97">
        <f t="shared" si="6"/>
        <v>8.7733100926366402E-4</v>
      </c>
      <c r="G20" s="18">
        <v>63257965257</v>
      </c>
      <c r="H20" s="97">
        <f t="shared" si="7"/>
        <v>3.8846175881745118E-2</v>
      </c>
      <c r="I20" s="18">
        <v>78013402502</v>
      </c>
      <c r="J20" s="97">
        <f t="shared" ref="J20:J25" si="20">+I20/$I$26</f>
        <v>3.7772434905094181E-2</v>
      </c>
      <c r="K20" s="18">
        <v>86591756520</v>
      </c>
      <c r="L20" s="97">
        <f>+K20/K25</f>
        <v>5.1483965463855912E-2</v>
      </c>
      <c r="M20" s="18">
        <v>95641112182</v>
      </c>
      <c r="N20" s="199">
        <f>+M20/M25</f>
        <v>5.3052837329194712E-2</v>
      </c>
      <c r="O20" s="18">
        <v>135771809954</v>
      </c>
      <c r="P20" s="97">
        <f t="shared" ref="P20:P26" si="21">+O20/$O$26</f>
        <v>5.5145993846934513E-2</v>
      </c>
      <c r="Q20" s="18">
        <v>128170488568</v>
      </c>
      <c r="R20" s="97">
        <f t="shared" si="8"/>
        <v>4.6920337161261462E-2</v>
      </c>
      <c r="S20" s="18">
        <f t="shared" si="9"/>
        <v>-37931824</v>
      </c>
      <c r="T20" s="73">
        <f t="shared" si="16"/>
        <v>-3.1501033825758959E-2</v>
      </c>
      <c r="U20" s="18">
        <f t="shared" si="10"/>
        <v>62091751712</v>
      </c>
      <c r="V20" s="41">
        <f t="shared" si="17"/>
        <v>53.242180197795591</v>
      </c>
      <c r="W20" s="18">
        <f t="shared" ref="W20:W26" si="22">+I20-G20</f>
        <v>14755437245</v>
      </c>
      <c r="X20" s="41">
        <f t="shared" si="18"/>
        <v>0.23325817049367065</v>
      </c>
      <c r="Y20" s="18">
        <f t="shared" si="11"/>
        <v>8578354018</v>
      </c>
      <c r="Z20" s="41">
        <f t="shared" si="19"/>
        <v>0.1099600035747714</v>
      </c>
      <c r="AA20" s="18">
        <f t="shared" ref="AA20:AA26" si="23">+M20-K20</f>
        <v>9049355662</v>
      </c>
      <c r="AB20" s="41">
        <f t="shared" ref="AB20:AB26" si="24">+AA20/K20</f>
        <v>0.10450597176545183</v>
      </c>
      <c r="AC20" s="18">
        <f t="shared" si="12"/>
        <v>40130697772</v>
      </c>
      <c r="AD20" s="41">
        <f t="shared" si="13"/>
        <v>0.41959672839890649</v>
      </c>
      <c r="AE20" s="18">
        <f t="shared" ref="AE20:AE26" si="25">+Q20-O20</f>
        <v>-7601321386</v>
      </c>
      <c r="AF20" s="41">
        <f t="shared" ref="AF20:AF26" si="26">+AE20/O20</f>
        <v>-5.5986006142036082E-2</v>
      </c>
    </row>
    <row r="21" spans="2:34" x14ac:dyDescent="0.25">
      <c r="B21" s="8" t="s">
        <v>8</v>
      </c>
      <c r="C21" s="18">
        <v>190547399786</v>
      </c>
      <c r="D21" s="97">
        <f t="shared" si="5"/>
        <v>0.16094062601628989</v>
      </c>
      <c r="E21" s="18">
        <v>200065098399</v>
      </c>
      <c r="F21" s="97">
        <f t="shared" si="6"/>
        <v>0.1505070108723775</v>
      </c>
      <c r="G21" s="18">
        <v>307434579809</v>
      </c>
      <c r="H21" s="97">
        <f t="shared" si="7"/>
        <v>0.1887929482219517</v>
      </c>
      <c r="I21" s="18">
        <v>457190323542</v>
      </c>
      <c r="J21" s="97">
        <f t="shared" si="20"/>
        <v>0.22136185810875789</v>
      </c>
      <c r="K21" s="18">
        <v>514537218233</v>
      </c>
      <c r="L21" s="97">
        <f>+K21/K25</f>
        <v>0.30592307441249106</v>
      </c>
      <c r="M21" s="18">
        <v>572743969223</v>
      </c>
      <c r="N21" s="199">
        <f>+M21/M25</f>
        <v>0.31770534592532496</v>
      </c>
      <c r="O21" s="18">
        <v>628266739661</v>
      </c>
      <c r="P21" s="97">
        <f t="shared" si="21"/>
        <v>0.25518105541435621</v>
      </c>
      <c r="Q21" s="18">
        <v>715214542508</v>
      </c>
      <c r="R21" s="97">
        <f t="shared" si="8"/>
        <v>0.26182398032530474</v>
      </c>
      <c r="S21" s="18">
        <f t="shared" si="9"/>
        <v>9517698613</v>
      </c>
      <c r="T21" s="73">
        <f t="shared" si="16"/>
        <v>4.9949244249405333E-2</v>
      </c>
      <c r="U21" s="18">
        <f t="shared" si="10"/>
        <v>107369481410</v>
      </c>
      <c r="V21" s="41">
        <f t="shared" si="17"/>
        <v>0.53667272437428137</v>
      </c>
      <c r="W21" s="18">
        <f t="shared" si="22"/>
        <v>149755743733</v>
      </c>
      <c r="X21" s="41">
        <f t="shared" si="18"/>
        <v>0.48711418157983011</v>
      </c>
      <c r="Y21" s="18">
        <f t="shared" si="11"/>
        <v>57346894691</v>
      </c>
      <c r="Z21" s="41">
        <f t="shared" si="19"/>
        <v>0.12543330805148112</v>
      </c>
      <c r="AA21" s="18">
        <f t="shared" si="23"/>
        <v>58206750990</v>
      </c>
      <c r="AB21" s="41">
        <f t="shared" si="24"/>
        <v>0.11312447171439015</v>
      </c>
      <c r="AC21" s="18">
        <f t="shared" si="12"/>
        <v>55522770438</v>
      </c>
      <c r="AD21" s="41">
        <f t="shared" si="13"/>
        <v>9.6941693708837637E-2</v>
      </c>
      <c r="AE21" s="18">
        <f t="shared" si="25"/>
        <v>86947802847</v>
      </c>
      <c r="AF21" s="41">
        <f t="shared" si="26"/>
        <v>0.13839313361378205</v>
      </c>
    </row>
    <row r="22" spans="2:34" s="13" customFormat="1" x14ac:dyDescent="0.25">
      <c r="B22" s="11" t="s">
        <v>9</v>
      </c>
      <c r="C22" s="18">
        <v>4353087166</v>
      </c>
      <c r="D22" s="97">
        <f t="shared" si="5"/>
        <v>3.676715475447759E-3</v>
      </c>
      <c r="E22" s="18">
        <v>3179303153</v>
      </c>
      <c r="F22" s="97">
        <f t="shared" si="6"/>
        <v>2.3917585728063543E-3</v>
      </c>
      <c r="G22" s="18">
        <v>334013933</v>
      </c>
      <c r="H22" s="97">
        <f t="shared" si="7"/>
        <v>2.0511510187779276E-4</v>
      </c>
      <c r="I22" s="18">
        <v>326627340</v>
      </c>
      <c r="J22" s="97">
        <f t="shared" si="20"/>
        <v>1.5814603058824118E-4</v>
      </c>
      <c r="K22" s="18">
        <v>1394650393</v>
      </c>
      <c r="L22" s="97">
        <f>+K22/K25</f>
        <v>8.2920286587304668E-4</v>
      </c>
      <c r="M22" s="18">
        <v>754773787</v>
      </c>
      <c r="N22" s="199">
        <f>+M22/M25</f>
        <v>4.1867864173151549E-4</v>
      </c>
      <c r="O22" s="18">
        <v>1421584244</v>
      </c>
      <c r="P22" s="97">
        <f t="shared" si="21"/>
        <v>5.7740024235578404E-4</v>
      </c>
      <c r="Q22" s="18">
        <v>3542344853</v>
      </c>
      <c r="R22" s="97">
        <f t="shared" si="8"/>
        <v>1.2967728897751577E-3</v>
      </c>
      <c r="S22" s="18">
        <f t="shared" si="9"/>
        <v>-1173784013</v>
      </c>
      <c r="T22" s="73">
        <f t="shared" si="16"/>
        <v>-0.26964404070929188</v>
      </c>
      <c r="U22" s="18">
        <f t="shared" si="10"/>
        <v>-2845289220</v>
      </c>
      <c r="V22" s="41">
        <f t="shared" si="17"/>
        <v>-0.89494115001747365</v>
      </c>
      <c r="W22" s="18">
        <f t="shared" si="22"/>
        <v>-7386593</v>
      </c>
      <c r="X22" s="41">
        <f t="shared" si="18"/>
        <v>-2.2114625380013714E-2</v>
      </c>
      <c r="Y22" s="18">
        <f t="shared" si="11"/>
        <v>1068023053</v>
      </c>
      <c r="Z22" s="41">
        <f t="shared" si="19"/>
        <v>3.2698519756490683</v>
      </c>
      <c r="AA22" s="18">
        <f t="shared" si="23"/>
        <v>-639876606</v>
      </c>
      <c r="AB22" s="41">
        <f t="shared" si="24"/>
        <v>-0.45880789136234806</v>
      </c>
      <c r="AC22" s="18">
        <f t="shared" si="12"/>
        <v>666810457</v>
      </c>
      <c r="AD22" s="41">
        <f t="shared" si="13"/>
        <v>0.88345735965523142</v>
      </c>
      <c r="AE22" s="18">
        <f t="shared" si="25"/>
        <v>2120760609</v>
      </c>
      <c r="AF22" s="41">
        <f t="shared" si="26"/>
        <v>1.4918290055274417</v>
      </c>
      <c r="AG22" s="134"/>
      <c r="AH22" s="134"/>
    </row>
    <row r="23" spans="2:34" s="13" customFormat="1" x14ac:dyDescent="0.25">
      <c r="B23" s="11" t="s">
        <v>10</v>
      </c>
      <c r="C23" s="18">
        <v>924520591395</v>
      </c>
      <c r="D23" s="97">
        <f t="shared" si="5"/>
        <v>0.78087091669142805</v>
      </c>
      <c r="E23" s="18">
        <v>991275769698</v>
      </c>
      <c r="F23" s="97">
        <f t="shared" si="6"/>
        <v>0.7457270370562894</v>
      </c>
      <c r="G23" s="18">
        <v>959804105590</v>
      </c>
      <c r="H23" s="97">
        <f t="shared" si="7"/>
        <v>0.58940749906027612</v>
      </c>
      <c r="I23" s="18">
        <v>1022778690114</v>
      </c>
      <c r="J23" s="97">
        <f t="shared" si="20"/>
        <v>0.4952077496383796</v>
      </c>
      <c r="K23" s="18">
        <v>1070614339075</v>
      </c>
      <c r="L23" s="97">
        <f>+K23/K25</f>
        <v>0.63654409926787137</v>
      </c>
      <c r="M23" s="18">
        <v>1129313052553</v>
      </c>
      <c r="N23" s="199">
        <f>+M23/M25</f>
        <v>0.62643836216394944</v>
      </c>
      <c r="O23" s="18">
        <v>1219321929312</v>
      </c>
      <c r="P23" s="97">
        <f t="shared" si="21"/>
        <v>0.49524801675733188</v>
      </c>
      <c r="Q23" s="18">
        <v>1299550400275</v>
      </c>
      <c r="R23" s="97">
        <f t="shared" si="8"/>
        <v>0.47573621369637853</v>
      </c>
      <c r="S23" s="18">
        <f t="shared" si="9"/>
        <v>66755178303</v>
      </c>
      <c r="T23" s="73">
        <f t="shared" si="16"/>
        <v>7.2205182798875001E-2</v>
      </c>
      <c r="U23" s="18">
        <f t="shared" si="10"/>
        <v>-31471664108</v>
      </c>
      <c r="V23" s="41">
        <f t="shared" si="17"/>
        <v>-3.1748646612827114E-2</v>
      </c>
      <c r="W23" s="18">
        <f t="shared" si="22"/>
        <v>62974584524</v>
      </c>
      <c r="X23" s="41">
        <f t="shared" si="18"/>
        <v>6.561191409500064E-2</v>
      </c>
      <c r="Y23" s="18">
        <f t="shared" si="11"/>
        <v>47835648961</v>
      </c>
      <c r="Z23" s="41">
        <f t="shared" si="19"/>
        <v>4.6770283174034637E-2</v>
      </c>
      <c r="AA23" s="18">
        <f t="shared" si="23"/>
        <v>58698713478</v>
      </c>
      <c r="AB23" s="41">
        <f t="shared" si="24"/>
        <v>5.4827131802395901E-2</v>
      </c>
      <c r="AC23" s="18">
        <f t="shared" si="12"/>
        <v>90008876759</v>
      </c>
      <c r="AD23" s="41">
        <f t="shared" si="13"/>
        <v>7.9702325724049644E-2</v>
      </c>
      <c r="AE23" s="18">
        <f t="shared" si="25"/>
        <v>80228470963</v>
      </c>
      <c r="AF23" s="41">
        <f t="shared" si="26"/>
        <v>6.5797611799099487E-2</v>
      </c>
      <c r="AG23" s="134"/>
      <c r="AH23" s="134"/>
    </row>
    <row r="24" spans="2:34" s="13" customFormat="1" x14ac:dyDescent="0.25">
      <c r="B24" s="11" t="s">
        <v>11</v>
      </c>
      <c r="C24" s="18">
        <v>6317535857</v>
      </c>
      <c r="D24" s="97">
        <f t="shared" si="5"/>
        <v>5.3359330898654512E-3</v>
      </c>
      <c r="E24" s="18">
        <v>7936922125</v>
      </c>
      <c r="F24" s="97">
        <f t="shared" si="6"/>
        <v>5.9708686528532427E-3</v>
      </c>
      <c r="G24" s="18">
        <v>8858484973</v>
      </c>
      <c r="H24" s="97">
        <f t="shared" si="7"/>
        <v>5.4399199201064204E-3</v>
      </c>
      <c r="I24" s="18">
        <v>9040641808</v>
      </c>
      <c r="J24" s="97">
        <f t="shared" si="20"/>
        <v>4.3772870204475236E-3</v>
      </c>
      <c r="K24" s="18">
        <v>8779031486</v>
      </c>
      <c r="L24" s="97">
        <f>+K24/K25</f>
        <v>5.2196579905032245E-3</v>
      </c>
      <c r="M24" s="18">
        <v>4299159756</v>
      </c>
      <c r="N24" s="199">
        <f>+M24/M25</f>
        <v>2.384775939799395E-3</v>
      </c>
      <c r="O24" s="18">
        <v>3199274320</v>
      </c>
      <c r="P24" s="97">
        <f t="shared" si="21"/>
        <v>1.299438830675895E-3</v>
      </c>
      <c r="Q24" s="18">
        <v>4825110609</v>
      </c>
      <c r="R24" s="97">
        <f>+Q24/$Q$26</f>
        <v>1.7663646221848239E-3</v>
      </c>
      <c r="S24" s="18">
        <f t="shared" si="9"/>
        <v>1619386268</v>
      </c>
      <c r="T24" s="73">
        <f t="shared" si="16"/>
        <v>0.25633194724263836</v>
      </c>
      <c r="U24" s="18">
        <f t="shared" si="10"/>
        <v>921562848</v>
      </c>
      <c r="V24" s="41">
        <f t="shared" si="17"/>
        <v>0.11611085928350343</v>
      </c>
      <c r="W24" s="18">
        <f t="shared" si="22"/>
        <v>182156835</v>
      </c>
      <c r="X24" s="41">
        <f t="shared" si="18"/>
        <v>2.0562978382330659E-2</v>
      </c>
      <c r="Y24" s="18">
        <f t="shared" si="11"/>
        <v>-261610322</v>
      </c>
      <c r="Z24" s="41">
        <f t="shared" si="19"/>
        <v>-2.8937140476962917E-2</v>
      </c>
      <c r="AA24" s="18">
        <f t="shared" si="23"/>
        <v>-4479871730</v>
      </c>
      <c r="AB24" s="41">
        <f t="shared" si="24"/>
        <v>-0.5102922500214393</v>
      </c>
      <c r="AC24" s="18">
        <f t="shared" si="12"/>
        <v>-1099885436</v>
      </c>
      <c r="AD24" s="41">
        <f t="shared" si="13"/>
        <v>-0.2558373027345579</v>
      </c>
      <c r="AE24" s="18">
        <f t="shared" si="25"/>
        <v>1625836289</v>
      </c>
      <c r="AF24" s="41">
        <f t="shared" si="26"/>
        <v>0.50818908489222647</v>
      </c>
      <c r="AG24" s="134"/>
      <c r="AH24" s="134"/>
    </row>
    <row r="25" spans="2:34" ht="15.75" thickBot="1" x14ac:dyDescent="0.3">
      <c r="B25" s="35" t="s">
        <v>101</v>
      </c>
      <c r="C25" s="36">
        <f>SUM(C20:C24)</f>
        <v>1126942759573</v>
      </c>
      <c r="D25" s="100">
        <f t="shared" si="5"/>
        <v>0.95184123957554867</v>
      </c>
      <c r="E25" s="36">
        <f>SUM(E20:E24)</f>
        <v>1203623306920</v>
      </c>
      <c r="F25" s="100">
        <f t="shared" si="6"/>
        <v>0.90547400616359019</v>
      </c>
      <c r="G25" s="36">
        <f>SUM(G20:G24)</f>
        <v>1339689149562</v>
      </c>
      <c r="H25" s="100">
        <f t="shared" si="7"/>
        <v>0.82269165818595713</v>
      </c>
      <c r="I25" s="36">
        <f>SUM(I20:I24)</f>
        <v>1567349685306</v>
      </c>
      <c r="J25" s="100">
        <f t="shared" si="20"/>
        <v>0.75887747570326747</v>
      </c>
      <c r="K25" s="36">
        <f>SUM(K20:K24)-1</f>
        <v>1681916995706</v>
      </c>
      <c r="L25" s="100">
        <f>K25/K26</f>
        <v>0.75322779676916285</v>
      </c>
      <c r="M25" s="36">
        <f>SUM(M20:M24)</f>
        <v>1802752067501</v>
      </c>
      <c r="N25" s="201">
        <f>M25/M26</f>
        <v>0.77293161946326372</v>
      </c>
      <c r="O25" s="36">
        <f>SUM(O20:O24)</f>
        <v>1987981337491</v>
      </c>
      <c r="P25" s="100">
        <f t="shared" si="21"/>
        <v>0.80745190509165432</v>
      </c>
      <c r="Q25" s="36">
        <f>SUM(Q20:Q24)</f>
        <v>2151302886813</v>
      </c>
      <c r="R25" s="100">
        <f>+Q25/$Q$26</f>
        <v>0.78754366869490466</v>
      </c>
      <c r="S25" s="36">
        <f t="shared" si="9"/>
        <v>76680547347</v>
      </c>
      <c r="T25" s="76">
        <f t="shared" si="16"/>
        <v>6.8042983279873376E-2</v>
      </c>
      <c r="U25" s="36">
        <f t="shared" si="10"/>
        <v>136065842642</v>
      </c>
      <c r="V25" s="42">
        <f t="shared" si="17"/>
        <v>0.11304686595857333</v>
      </c>
      <c r="W25" s="36">
        <f t="shared" si="22"/>
        <v>227660535744</v>
      </c>
      <c r="X25" s="42">
        <f t="shared" si="18"/>
        <v>0.16993534344771821</v>
      </c>
      <c r="Y25" s="36">
        <f t="shared" si="11"/>
        <v>114567310400</v>
      </c>
      <c r="Z25" s="42">
        <f t="shared" si="19"/>
        <v>7.3096202764498311E-2</v>
      </c>
      <c r="AA25" s="36">
        <f t="shared" si="23"/>
        <v>120835071795</v>
      </c>
      <c r="AB25" s="42">
        <f t="shared" si="24"/>
        <v>7.1843659409766752E-2</v>
      </c>
      <c r="AC25" s="36">
        <f t="shared" si="12"/>
        <v>185229269990</v>
      </c>
      <c r="AD25" s="42">
        <f t="shared" si="13"/>
        <v>0.10274805578049753</v>
      </c>
      <c r="AE25" s="36">
        <f t="shared" si="25"/>
        <v>163321549322</v>
      </c>
      <c r="AF25" s="42">
        <f t="shared" si="26"/>
        <v>8.2154468073692061E-2</v>
      </c>
    </row>
    <row r="26" spans="2:34" ht="15.75" thickBot="1" x14ac:dyDescent="0.3">
      <c r="B26" s="38" t="s">
        <v>84</v>
      </c>
      <c r="C26" s="40">
        <f>+C18+C25</f>
        <v>1183960846323</v>
      </c>
      <c r="D26" s="101">
        <f t="shared" si="5"/>
        <v>1</v>
      </c>
      <c r="E26" s="40">
        <f>+E18+E25</f>
        <v>1329274279247</v>
      </c>
      <c r="F26" s="101">
        <f t="shared" si="6"/>
        <v>1</v>
      </c>
      <c r="G26" s="40">
        <f>+G18+G25</f>
        <v>1628421944275</v>
      </c>
      <c r="H26" s="101">
        <f t="shared" si="7"/>
        <v>1</v>
      </c>
      <c r="I26" s="40">
        <f>+I18+I25</f>
        <v>2065352755204</v>
      </c>
      <c r="J26" s="101">
        <f>+I26/I26</f>
        <v>1</v>
      </c>
      <c r="K26" s="39">
        <f>+K18+K25</f>
        <v>2232945999763</v>
      </c>
      <c r="L26" s="105">
        <f>+K26/K26</f>
        <v>1</v>
      </c>
      <c r="M26" s="39">
        <f>+M18+M25</f>
        <v>2332356475147</v>
      </c>
      <c r="N26" s="202">
        <f>+M26/M26</f>
        <v>1</v>
      </c>
      <c r="O26" s="39">
        <f>+O18+O25</f>
        <v>2462043033096</v>
      </c>
      <c r="P26" s="105">
        <f t="shared" si="21"/>
        <v>1</v>
      </c>
      <c r="Q26" s="39">
        <f>+Q18+Q25</f>
        <v>2731661712649</v>
      </c>
      <c r="R26" s="105">
        <f>+Q26/$Q$26</f>
        <v>1</v>
      </c>
      <c r="S26" s="40">
        <f t="shared" si="9"/>
        <v>145313432924</v>
      </c>
      <c r="T26" s="77">
        <f t="shared" si="16"/>
        <v>0.12273499869129675</v>
      </c>
      <c r="U26" s="40">
        <f t="shared" si="10"/>
        <v>299147665028</v>
      </c>
      <c r="V26" s="67">
        <f t="shared" si="17"/>
        <v>0.22504585374017733</v>
      </c>
      <c r="W26" s="40">
        <f t="shared" si="22"/>
        <v>436930810929</v>
      </c>
      <c r="X26" s="67">
        <f t="shared" si="18"/>
        <v>0.26831547711887949</v>
      </c>
      <c r="Y26" s="40">
        <f t="shared" si="11"/>
        <v>167593244559</v>
      </c>
      <c r="Z26" s="67">
        <f t="shared" si="19"/>
        <v>8.1145094530084963E-2</v>
      </c>
      <c r="AA26" s="40">
        <f t="shared" si="23"/>
        <v>99410475384</v>
      </c>
      <c r="AB26" s="67">
        <f t="shared" si="24"/>
        <v>4.451987436980169E-2</v>
      </c>
      <c r="AC26" s="40">
        <f t="shared" si="12"/>
        <v>129686557949</v>
      </c>
      <c r="AD26" s="67">
        <f t="shared" si="13"/>
        <v>5.5603231894827021E-2</v>
      </c>
      <c r="AE26" s="40">
        <f t="shared" si="25"/>
        <v>269618679553</v>
      </c>
      <c r="AF26" s="67">
        <f t="shared" si="26"/>
        <v>0.10951014093931437</v>
      </c>
    </row>
    <row r="27" spans="2:34" x14ac:dyDescent="0.25">
      <c r="B27" s="169" t="s">
        <v>104</v>
      </c>
      <c r="C27" s="37"/>
      <c r="D27" s="102"/>
      <c r="E27" s="37"/>
      <c r="F27" s="102"/>
      <c r="G27" s="37"/>
      <c r="H27" s="102"/>
      <c r="I27" s="37"/>
      <c r="J27" s="110"/>
      <c r="K27" s="33"/>
      <c r="L27" s="70"/>
      <c r="M27" s="33"/>
      <c r="N27" s="203"/>
      <c r="O27" s="33"/>
      <c r="P27" s="70"/>
      <c r="Q27" s="203"/>
      <c r="R27" s="70"/>
      <c r="S27" s="37"/>
      <c r="T27" s="78"/>
      <c r="U27" s="37"/>
      <c r="V27" s="64"/>
      <c r="W27" s="37"/>
      <c r="X27" s="64"/>
      <c r="Y27" s="37"/>
      <c r="Z27" s="64"/>
      <c r="AA27" s="37"/>
      <c r="AB27" s="64"/>
      <c r="AC27" s="37"/>
      <c r="AD27" s="64"/>
      <c r="AE27" s="37"/>
      <c r="AF27" s="64"/>
    </row>
    <row r="28" spans="2:34" x14ac:dyDescent="0.25">
      <c r="B28" s="10" t="s">
        <v>38</v>
      </c>
      <c r="C28" s="18"/>
      <c r="D28" s="103"/>
      <c r="E28" s="18"/>
      <c r="F28" s="103"/>
      <c r="G28" s="18"/>
      <c r="H28" s="103"/>
      <c r="I28" s="18"/>
      <c r="J28" s="111"/>
      <c r="K28" s="28"/>
      <c r="L28" s="109"/>
      <c r="M28" s="28"/>
      <c r="N28" s="200"/>
      <c r="O28" s="28"/>
      <c r="P28" s="109"/>
      <c r="Q28" s="200"/>
      <c r="R28" s="109"/>
      <c r="S28" s="18"/>
      <c r="T28" s="79"/>
      <c r="U28" s="18"/>
      <c r="V28" s="63"/>
      <c r="W28" s="18"/>
      <c r="X28" s="63"/>
      <c r="Y28" s="18"/>
      <c r="Z28" s="63"/>
      <c r="AA28" s="18"/>
      <c r="AB28" s="63"/>
      <c r="AC28" s="18"/>
      <c r="AD28" s="63"/>
      <c r="AE28" s="18"/>
      <c r="AF28" s="63"/>
    </row>
    <row r="29" spans="2:34" x14ac:dyDescent="0.25">
      <c r="B29" s="11" t="s">
        <v>1</v>
      </c>
      <c r="C29" s="18">
        <v>1184742</v>
      </c>
      <c r="D29" s="97">
        <f>+C29/$C$39</f>
        <v>7.64833906384753E-7</v>
      </c>
      <c r="E29" s="18">
        <v>993854</v>
      </c>
      <c r="F29" s="97">
        <f>+E29/$E$39</f>
        <v>5.5410512998302196E-7</v>
      </c>
      <c r="G29" s="18">
        <v>5248202</v>
      </c>
      <c r="H29" s="97">
        <f>+G29/$G$39</f>
        <v>2.2782903915369234E-6</v>
      </c>
      <c r="I29" s="18">
        <v>44673121</v>
      </c>
      <c r="J29" s="97">
        <f>+I29/$I$39</f>
        <v>1.6011121541824771E-5</v>
      </c>
      <c r="K29" s="18">
        <v>95360264</v>
      </c>
      <c r="L29" s="97">
        <f>+K29/K33</f>
        <v>5.4545028016122501E-4</v>
      </c>
      <c r="M29" s="18">
        <v>57710688</v>
      </c>
      <c r="N29" s="199">
        <f>+M29/M33</f>
        <v>2.5591873239540951E-4</v>
      </c>
      <c r="O29" s="18">
        <v>45373524</v>
      </c>
      <c r="P29" s="97">
        <f>+O29/$O$39</f>
        <v>1.3132463525559358E-5</v>
      </c>
      <c r="Q29" s="18">
        <v>85723335</v>
      </c>
      <c r="R29" s="97">
        <f>+Q29/$Q$39</f>
        <v>2.2670898566460501E-5</v>
      </c>
      <c r="S29" s="18">
        <f t="shared" si="9"/>
        <v>-190888</v>
      </c>
      <c r="T29" s="73">
        <f t="shared" si="16"/>
        <v>-0.16112199955770962</v>
      </c>
      <c r="U29" s="18">
        <f t="shared" si="10"/>
        <v>4254348</v>
      </c>
      <c r="V29" s="41">
        <f t="shared" si="17"/>
        <v>4.2806569174144293</v>
      </c>
      <c r="W29" s="18">
        <f>+I29-G29</f>
        <v>39424919</v>
      </c>
      <c r="X29" s="41">
        <f t="shared" si="18"/>
        <v>7.5120810898665864</v>
      </c>
      <c r="Y29" s="18">
        <f t="shared" si="11"/>
        <v>50687143</v>
      </c>
      <c r="Z29" s="41">
        <f t="shared" si="19"/>
        <v>1.1346228305830703</v>
      </c>
      <c r="AA29" s="18">
        <f>+M29-K29</f>
        <v>-37649576</v>
      </c>
      <c r="AB29" s="41">
        <f>+AA29/K29</f>
        <v>-0.39481409153816938</v>
      </c>
      <c r="AC29" s="18">
        <f t="shared" si="12"/>
        <v>-12337164</v>
      </c>
      <c r="AD29" s="41">
        <f t="shared" si="13"/>
        <v>-0.21377606865473514</v>
      </c>
      <c r="AE29" s="18">
        <f>+Q29-O29</f>
        <v>40349811</v>
      </c>
      <c r="AF29" s="41">
        <f>+AE29/O29</f>
        <v>0.88928096041206761</v>
      </c>
    </row>
    <row r="30" spans="2:34" x14ac:dyDescent="0.25">
      <c r="B30" s="11" t="s">
        <v>0</v>
      </c>
      <c r="C30" s="18">
        <v>35790150621</v>
      </c>
      <c r="D30" s="97">
        <f t="shared" ref="D30:D39" si="27">+C30/$C$39</f>
        <v>2.3105047942554687E-2</v>
      </c>
      <c r="E30" s="18">
        <v>45912533999</v>
      </c>
      <c r="F30" s="97">
        <f t="shared" ref="F30:F39" si="28">+E30/$E$39</f>
        <v>2.5597694046978543E-2</v>
      </c>
      <c r="G30" s="18">
        <v>78004720978</v>
      </c>
      <c r="H30" s="97">
        <f>+G30/$G$39</f>
        <v>3.3862531643922264E-2</v>
      </c>
      <c r="I30" s="18">
        <v>52353481134</v>
      </c>
      <c r="J30" s="97">
        <f>+I30/$I$39</f>
        <v>1.8763809888592831E-2</v>
      </c>
      <c r="K30" s="18">
        <v>56617807773</v>
      </c>
      <c r="L30" s="97">
        <f>+K30/K33</f>
        <v>0.323847667954204</v>
      </c>
      <c r="M30" s="18">
        <v>53590116675</v>
      </c>
      <c r="N30" s="199">
        <f>+M30/M33</f>
        <v>0.23764600984115974</v>
      </c>
      <c r="O30" s="18">
        <v>66381996468</v>
      </c>
      <c r="P30" s="97">
        <f t="shared" ref="P30:R39" si="29">+O30/$O$39</f>
        <v>1.9212947783597768E-2</v>
      </c>
      <c r="Q30" s="18">
        <v>56048063227</v>
      </c>
      <c r="R30" s="97">
        <f t="shared" ref="R30:R44" si="30">+Q30/$Q$39</f>
        <v>1.4822801239194459E-2</v>
      </c>
      <c r="S30" s="18">
        <f t="shared" si="9"/>
        <v>10122383378</v>
      </c>
      <c r="T30" s="73">
        <f t="shared" si="16"/>
        <v>0.28282595078157213</v>
      </c>
      <c r="U30" s="18">
        <f t="shared" si="10"/>
        <v>32092186979</v>
      </c>
      <c r="V30" s="41">
        <f t="shared" si="17"/>
        <v>0.69898531367706662</v>
      </c>
      <c r="W30" s="18">
        <f>+I30-G30</f>
        <v>-25651239844</v>
      </c>
      <c r="X30" s="41">
        <f t="shared" si="18"/>
        <v>-0.32884214599311917</v>
      </c>
      <c r="Y30" s="18">
        <f t="shared" si="11"/>
        <v>4264326639</v>
      </c>
      <c r="Z30" s="41">
        <f t="shared" si="19"/>
        <v>8.1452590097788394E-2</v>
      </c>
      <c r="AA30" s="18">
        <f>+M30-K30</f>
        <v>-3027691098</v>
      </c>
      <c r="AB30" s="41">
        <f>+AA30/K30</f>
        <v>-5.3475950713935107E-2</v>
      </c>
      <c r="AC30" s="18">
        <f t="shared" si="12"/>
        <v>12791879793</v>
      </c>
      <c r="AD30" s="41">
        <f t="shared" si="13"/>
        <v>0.23869848745762223</v>
      </c>
      <c r="AE30" s="18">
        <f>+Q30-O30</f>
        <v>-10333933241</v>
      </c>
      <c r="AF30" s="41">
        <f>+AE30/O30</f>
        <v>-0.15567373370551696</v>
      </c>
    </row>
    <row r="31" spans="2:34" ht="22.5" customHeight="1" x14ac:dyDescent="0.25">
      <c r="B31" s="11" t="s">
        <v>2</v>
      </c>
      <c r="C31" s="18">
        <v>23818892114</v>
      </c>
      <c r="D31" s="97">
        <f t="shared" si="27"/>
        <v>1.5376762452337815E-2</v>
      </c>
      <c r="E31" s="18">
        <v>19096207679</v>
      </c>
      <c r="F31" s="97">
        <f t="shared" si="28"/>
        <v>1.0646741511484663E-2</v>
      </c>
      <c r="G31" s="18">
        <v>26757272655</v>
      </c>
      <c r="H31" s="97">
        <f>+G31/$G$39</f>
        <v>1.1615566091705344E-2</v>
      </c>
      <c r="I31" s="30">
        <v>27756145608</v>
      </c>
      <c r="J31" s="97">
        <f>+I31/$I$39</f>
        <v>9.9479734326660043E-3</v>
      </c>
      <c r="K31" s="30">
        <v>17086244230</v>
      </c>
      <c r="L31" s="97">
        <f>+K31/K33</f>
        <v>9.7731448207364582E-2</v>
      </c>
      <c r="M31" s="30">
        <v>66407382231</v>
      </c>
      <c r="N31" s="199">
        <f>+M31/M33</f>
        <v>0.29448432640856687</v>
      </c>
      <c r="O31" s="30">
        <v>30122041345</v>
      </c>
      <c r="P31" s="97">
        <f t="shared" si="29"/>
        <v>8.7182253967887403E-3</v>
      </c>
      <c r="Q31" s="30">
        <v>19998076445</v>
      </c>
      <c r="R31" s="97">
        <f t="shared" si="30"/>
        <v>5.2888091977396591E-3</v>
      </c>
      <c r="S31" s="18">
        <f t="shared" si="9"/>
        <v>-4722684435</v>
      </c>
      <c r="T31" s="73">
        <f t="shared" si="16"/>
        <v>-0.19827473135176399</v>
      </c>
      <c r="U31" s="18">
        <f t="shared" si="10"/>
        <v>7661064976</v>
      </c>
      <c r="V31" s="41">
        <f t="shared" si="17"/>
        <v>0.4011825334526935</v>
      </c>
      <c r="W31" s="18">
        <f>+I31-G31</f>
        <v>998872953</v>
      </c>
      <c r="X31" s="41">
        <f t="shared" si="18"/>
        <v>3.7330895636455891E-2</v>
      </c>
      <c r="Y31" s="18">
        <f t="shared" si="11"/>
        <v>-10669901378</v>
      </c>
      <c r="Z31" s="41">
        <f t="shared" si="19"/>
        <v>-0.38441581654351437</v>
      </c>
      <c r="AA31" s="18">
        <f>+M31-K31</f>
        <v>49321138001</v>
      </c>
      <c r="AB31" s="41">
        <f>+AA31/K31</f>
        <v>2.8865991459025282</v>
      </c>
      <c r="AC31" s="18">
        <f t="shared" si="12"/>
        <v>-36285340886</v>
      </c>
      <c r="AD31" s="41">
        <f t="shared" si="13"/>
        <v>-0.54640522886115872</v>
      </c>
      <c r="AE31" s="18">
        <f>+Q31-O31</f>
        <v>-10123964900</v>
      </c>
      <c r="AF31" s="41">
        <f>+AE31/O31</f>
        <v>-0.336098233982422</v>
      </c>
    </row>
    <row r="32" spans="2:34" x14ac:dyDescent="0.25">
      <c r="B32" s="11" t="s">
        <v>3</v>
      </c>
      <c r="C32" s="18">
        <v>36265705610</v>
      </c>
      <c r="D32" s="97">
        <f t="shared" si="27"/>
        <v>2.3412051982200137E-2</v>
      </c>
      <c r="E32" s="18">
        <v>18476864047</v>
      </c>
      <c r="F32" s="97">
        <f t="shared" si="28"/>
        <v>1.0301437791105697E-2</v>
      </c>
      <c r="G32" s="18">
        <v>35379880870</v>
      </c>
      <c r="H32" s="97">
        <f>+G32/$G$39</f>
        <v>1.5358715735377948E-2</v>
      </c>
      <c r="I32" s="18">
        <v>70468502384</v>
      </c>
      <c r="J32" s="97">
        <f>+I32/$I$39</f>
        <v>2.5256345007562658E-2</v>
      </c>
      <c r="K32" s="18">
        <v>101029105507</v>
      </c>
      <c r="L32" s="97">
        <f>+K32/K33</f>
        <v>0.5778754335582702</v>
      </c>
      <c r="M32" s="18">
        <v>105448751995</v>
      </c>
      <c r="N32" s="199">
        <f>+M32/M33</f>
        <v>0.467613745017878</v>
      </c>
      <c r="O32" s="18">
        <v>116444666283</v>
      </c>
      <c r="P32" s="97">
        <f t="shared" si="29"/>
        <v>3.3702591244784717E-2</v>
      </c>
      <c r="Q32" s="18">
        <v>121886408834</v>
      </c>
      <c r="R32" s="97">
        <f>+Q32/$Q$39</f>
        <v>3.2234798276405706E-2</v>
      </c>
      <c r="S32" s="18">
        <f t="shared" si="9"/>
        <v>-17788841563</v>
      </c>
      <c r="T32" s="73">
        <f t="shared" si="16"/>
        <v>-0.49051414452818087</v>
      </c>
      <c r="U32" s="18">
        <f t="shared" si="10"/>
        <v>16903016823</v>
      </c>
      <c r="V32" s="41">
        <f t="shared" si="17"/>
        <v>0.9148206524658854</v>
      </c>
      <c r="W32" s="18">
        <f>+I32-G32</f>
        <v>35088621514</v>
      </c>
      <c r="X32" s="41">
        <f t="shared" si="18"/>
        <v>0.99176765583043636</v>
      </c>
      <c r="Y32" s="18">
        <f t="shared" si="11"/>
        <v>30560603123</v>
      </c>
      <c r="Z32" s="41">
        <f t="shared" si="19"/>
        <v>0.43367748836874442</v>
      </c>
      <c r="AA32" s="18">
        <f>+M32-K32</f>
        <v>4419646488</v>
      </c>
      <c r="AB32" s="41">
        <f>+AA32/K32</f>
        <v>4.3746269610332997E-2</v>
      </c>
      <c r="AC32" s="18">
        <f t="shared" si="12"/>
        <v>10995914288</v>
      </c>
      <c r="AD32" s="41">
        <f t="shared" si="13"/>
        <v>0.10427732979259334</v>
      </c>
      <c r="AE32" s="18">
        <f>+Q32-O32</f>
        <v>5441742551</v>
      </c>
      <c r="AF32" s="41">
        <f>+AE32/O32</f>
        <v>4.6732432877386772E-2</v>
      </c>
    </row>
    <row r="33" spans="2:32" x14ac:dyDescent="0.25">
      <c r="B33" s="35" t="s">
        <v>38</v>
      </c>
      <c r="C33" s="36">
        <f>SUM(C29:C32)</f>
        <v>95875933087</v>
      </c>
      <c r="D33" s="100">
        <f t="shared" si="27"/>
        <v>6.1894627210999024E-2</v>
      </c>
      <c r="E33" s="36">
        <f>SUM(E29:E32)</f>
        <v>83486599579</v>
      </c>
      <c r="F33" s="100">
        <f t="shared" si="28"/>
        <v>4.6546427454698884E-2</v>
      </c>
      <c r="G33" s="36">
        <f>SUM(G29:G32)</f>
        <v>140147122705</v>
      </c>
      <c r="H33" s="100">
        <f>+G33/$G$39</f>
        <v>6.0839091761397089E-2</v>
      </c>
      <c r="I33" s="36">
        <f>SUM(I29:I32)</f>
        <v>150622802247</v>
      </c>
      <c r="J33" s="100">
        <f>+I33/$I$39</f>
        <v>5.3984139450363323E-2</v>
      </c>
      <c r="K33" s="36">
        <f>SUM(K29:K32)</f>
        <v>174828517774</v>
      </c>
      <c r="L33" s="100">
        <f>K33/K39</f>
        <v>5.9076229862881351E-2</v>
      </c>
      <c r="M33" s="36">
        <f>SUM(M29:M32)</f>
        <v>225503961589</v>
      </c>
      <c r="N33" s="201">
        <f>M33/M39</f>
        <v>7.1471738284012792E-2</v>
      </c>
      <c r="O33" s="36">
        <f>SUM(O29:O32)</f>
        <v>212994077620</v>
      </c>
      <c r="P33" s="100">
        <f t="shared" si="29"/>
        <v>6.1646896888696782E-2</v>
      </c>
      <c r="Q33" s="36">
        <f>SUM(Q29:Q32)</f>
        <v>198018271841</v>
      </c>
      <c r="R33" s="100">
        <f t="shared" si="29"/>
        <v>5.7312447945331073E-2</v>
      </c>
      <c r="S33" s="36">
        <f t="shared" si="9"/>
        <v>-12389333508</v>
      </c>
      <c r="T33" s="76">
        <f t="shared" si="16"/>
        <v>-0.12922255991769735</v>
      </c>
      <c r="U33" s="36">
        <f t="shared" si="10"/>
        <v>56660523126</v>
      </c>
      <c r="V33" s="42">
        <f t="shared" si="17"/>
        <v>0.67867805625960886</v>
      </c>
      <c r="W33" s="36">
        <f>+I33-G33</f>
        <v>10475679542</v>
      </c>
      <c r="X33" s="42">
        <f t="shared" si="18"/>
        <v>7.4747731810738502E-2</v>
      </c>
      <c r="Y33" s="36">
        <f t="shared" si="11"/>
        <v>24205715527</v>
      </c>
      <c r="Z33" s="42">
        <f t="shared" si="19"/>
        <v>0.16070419063978153</v>
      </c>
      <c r="AA33" s="36">
        <f>+M33-K33</f>
        <v>50675443815</v>
      </c>
      <c r="AB33" s="42">
        <f>+AA33/K33</f>
        <v>0.28985799605364099</v>
      </c>
      <c r="AC33" s="36">
        <f t="shared" si="12"/>
        <v>-12509883969</v>
      </c>
      <c r="AD33" s="42">
        <f t="shared" si="13"/>
        <v>-5.5475229263600781E-2</v>
      </c>
      <c r="AE33" s="36">
        <f>+Q33-O33</f>
        <v>-14975805779</v>
      </c>
      <c r="AF33" s="42">
        <f>+AE33/O33</f>
        <v>-7.0310902285828536E-2</v>
      </c>
    </row>
    <row r="34" spans="2:32" x14ac:dyDescent="0.25">
      <c r="B34" s="4" t="s">
        <v>100</v>
      </c>
      <c r="C34" s="18"/>
      <c r="D34" s="104"/>
      <c r="E34" s="18"/>
      <c r="F34" s="104"/>
      <c r="G34" s="18"/>
      <c r="H34" s="104"/>
      <c r="I34" s="18"/>
      <c r="J34" s="104"/>
      <c r="K34" s="27"/>
      <c r="L34" s="104"/>
      <c r="M34" s="27"/>
      <c r="N34" s="204"/>
      <c r="O34" s="27"/>
      <c r="P34" s="104"/>
      <c r="Q34" s="204"/>
      <c r="R34" s="97">
        <f t="shared" si="30"/>
        <v>0</v>
      </c>
      <c r="S34" s="18"/>
      <c r="T34" s="80"/>
      <c r="U34" s="18"/>
      <c r="V34" s="44"/>
      <c r="W34" s="18"/>
      <c r="X34" s="44"/>
      <c r="Y34" s="18"/>
      <c r="Z34" s="44"/>
      <c r="AA34" s="18"/>
      <c r="AB34" s="44"/>
      <c r="AC34" s="18"/>
      <c r="AD34" s="44"/>
      <c r="AE34" s="18"/>
      <c r="AF34" s="44"/>
    </row>
    <row r="35" spans="2:32" x14ac:dyDescent="0.25">
      <c r="B35" s="8" t="s">
        <v>12</v>
      </c>
      <c r="C35" s="18">
        <v>6450160456</v>
      </c>
      <c r="D35" s="97">
        <f t="shared" si="27"/>
        <v>4.1640301587779786E-3</v>
      </c>
      <c r="E35" s="18">
        <v>6207513456</v>
      </c>
      <c r="F35" s="97">
        <f t="shared" si="28"/>
        <v>3.4608856536354816E-3</v>
      </c>
      <c r="G35" s="18">
        <v>6005445456</v>
      </c>
      <c r="H35" s="97">
        <f>+G35/$G$39</f>
        <v>2.6070163990074848E-3</v>
      </c>
      <c r="I35" s="18">
        <v>6123897888</v>
      </c>
      <c r="J35" s="97">
        <f>+I35/$I$39</f>
        <v>2.1948426973457265E-3</v>
      </c>
      <c r="K35" s="18">
        <v>6114207346</v>
      </c>
      <c r="L35" s="97">
        <f>+K35/K38</f>
        <v>2.1957668215724195E-3</v>
      </c>
      <c r="M35" s="18">
        <v>1064964862</v>
      </c>
      <c r="N35" s="199">
        <f>+M35/M38</f>
        <v>3.6351331299891009E-4</v>
      </c>
      <c r="O35" s="18">
        <v>741052235</v>
      </c>
      <c r="P35" s="97">
        <f t="shared" si="29"/>
        <v>2.1448282145049484E-4</v>
      </c>
      <c r="Q35" s="18">
        <v>552280774</v>
      </c>
      <c r="R35" s="97">
        <f t="shared" si="30"/>
        <v>1.4605942953059743E-4</v>
      </c>
      <c r="S35" s="18">
        <f t="shared" si="9"/>
        <v>-242647000</v>
      </c>
      <c r="T35" s="73">
        <f t="shared" si="16"/>
        <v>-3.76187540845263E-2</v>
      </c>
      <c r="U35" s="18">
        <f t="shared" si="10"/>
        <v>-202068000</v>
      </c>
      <c r="V35" s="41">
        <f t="shared" si="17"/>
        <v>-3.255216463601654E-2</v>
      </c>
      <c r="W35" s="18">
        <f>+I35-G35</f>
        <v>118452432</v>
      </c>
      <c r="X35" s="41">
        <f t="shared" si="18"/>
        <v>1.9724170815947545E-2</v>
      </c>
      <c r="Y35" s="18">
        <f t="shared" si="11"/>
        <v>-9690542</v>
      </c>
      <c r="Z35" s="41">
        <f t="shared" si="19"/>
        <v>-1.5824140404086372E-3</v>
      </c>
      <c r="AA35" s="18">
        <f>+M35-K35</f>
        <v>-5049242484</v>
      </c>
      <c r="AB35" s="41">
        <f>+AA35/K35</f>
        <v>-0.82582127138741623</v>
      </c>
      <c r="AC35" s="18">
        <f t="shared" si="12"/>
        <v>-323912627</v>
      </c>
      <c r="AD35" s="41">
        <f t="shared" si="13"/>
        <v>-0.30415334679840356</v>
      </c>
      <c r="AE35" s="18">
        <f t="shared" ref="AE35:AE39" si="31">+Q35-O35</f>
        <v>-188771461</v>
      </c>
      <c r="AF35" s="41">
        <f t="shared" ref="AF35:AF39" si="32">+AE35/O35</f>
        <v>-0.25473435216074886</v>
      </c>
    </row>
    <row r="36" spans="2:32" x14ac:dyDescent="0.25">
      <c r="B36" s="8" t="s">
        <v>13</v>
      </c>
      <c r="C36" s="18">
        <v>323913509720</v>
      </c>
      <c r="D36" s="97">
        <f t="shared" si="27"/>
        <v>0.20910884814579314</v>
      </c>
      <c r="E36" s="18">
        <v>327855733768</v>
      </c>
      <c r="F36" s="97">
        <f t="shared" si="28"/>
        <v>0.18278997113780968</v>
      </c>
      <c r="G36" s="18">
        <v>428574863509</v>
      </c>
      <c r="H36" s="97">
        <f>+G36/$G$39</f>
        <v>0.18604809677424824</v>
      </c>
      <c r="I36" s="18">
        <v>467152063761</v>
      </c>
      <c r="J36" s="97">
        <f>+I36/$I$39</f>
        <v>0.16743017510219727</v>
      </c>
      <c r="K36" s="18">
        <v>464584976257</v>
      </c>
      <c r="L36" s="97">
        <f>+K36/K38</f>
        <v>0.16684423980706309</v>
      </c>
      <c r="M36" s="18">
        <v>504673835286</v>
      </c>
      <c r="N36" s="199">
        <f>+M36/M38</f>
        <v>0.17226451725754696</v>
      </c>
      <c r="O36" s="18">
        <v>539103939450</v>
      </c>
      <c r="P36" s="97">
        <f t="shared" si="29"/>
        <v>0.15603290635553205</v>
      </c>
      <c r="Q36" s="18">
        <v>588717382556</v>
      </c>
      <c r="R36" s="97">
        <f t="shared" si="30"/>
        <v>0.15569566984578001</v>
      </c>
      <c r="S36" s="18">
        <f t="shared" si="9"/>
        <v>3942224048</v>
      </c>
      <c r="T36" s="73">
        <f t="shared" si="16"/>
        <v>1.217060705929731E-2</v>
      </c>
      <c r="U36" s="18">
        <f t="shared" si="10"/>
        <v>100719129741</v>
      </c>
      <c r="V36" s="41">
        <f t="shared" si="17"/>
        <v>0.30720563762435737</v>
      </c>
      <c r="W36" s="18">
        <f>+I36-G36</f>
        <v>38577200252</v>
      </c>
      <c r="X36" s="41">
        <f t="shared" si="18"/>
        <v>9.0012745815620812E-2</v>
      </c>
      <c r="Y36" s="18">
        <f t="shared" si="11"/>
        <v>-2567087504</v>
      </c>
      <c r="Z36" s="41">
        <f t="shared" si="19"/>
        <v>-5.4951860499825372E-3</v>
      </c>
      <c r="AA36" s="18">
        <f>+M36-K36</f>
        <v>40088859029</v>
      </c>
      <c r="AB36" s="41">
        <f>+AA36/K36</f>
        <v>8.6289615630668975E-2</v>
      </c>
      <c r="AC36" s="18">
        <f t="shared" si="12"/>
        <v>34430104164</v>
      </c>
      <c r="AD36" s="41">
        <f t="shared" si="13"/>
        <v>6.8222486993977746E-2</v>
      </c>
      <c r="AE36" s="18">
        <f t="shared" si="31"/>
        <v>49613443106</v>
      </c>
      <c r="AF36" s="41">
        <f t="shared" si="32"/>
        <v>9.2029457541371706E-2</v>
      </c>
    </row>
    <row r="37" spans="2:32" x14ac:dyDescent="0.25">
      <c r="B37" s="8" t="s">
        <v>14</v>
      </c>
      <c r="C37" s="18">
        <v>1122779066163</v>
      </c>
      <c r="D37" s="97">
        <f t="shared" si="27"/>
        <v>0.72483249448442988</v>
      </c>
      <c r="E37" s="18">
        <v>1376070075161</v>
      </c>
      <c r="F37" s="97">
        <f t="shared" si="28"/>
        <v>0.76720271575385601</v>
      </c>
      <c r="G37" s="18">
        <v>1728842832900</v>
      </c>
      <c r="H37" s="97">
        <f>+G37/$G$39</f>
        <v>0.7505057950653472</v>
      </c>
      <c r="I37" s="18">
        <v>2166231888932</v>
      </c>
      <c r="J37" s="97">
        <f>+I37/$I$39</f>
        <v>0.77639084275009373</v>
      </c>
      <c r="K37" s="18">
        <v>2313843913565</v>
      </c>
      <c r="L37" s="97">
        <f>+K37/K38</f>
        <v>0.8309599933713645</v>
      </c>
      <c r="M37" s="18">
        <v>2423905930644</v>
      </c>
      <c r="N37" s="199">
        <f>+M37/M38</f>
        <v>0.82737196942945412</v>
      </c>
      <c r="O37" s="18">
        <v>2702226609095</v>
      </c>
      <c r="P37" s="97">
        <f t="shared" si="29"/>
        <v>0.78210571393432071</v>
      </c>
      <c r="Q37" s="18">
        <v>2993917946400</v>
      </c>
      <c r="R37" s="97">
        <f t="shared" si="30"/>
        <v>0.79178919111278312</v>
      </c>
      <c r="S37" s="18">
        <f t="shared" si="9"/>
        <v>253291008998</v>
      </c>
      <c r="T37" s="73">
        <f t="shared" si="16"/>
        <v>0.22559292084381305</v>
      </c>
      <c r="U37" s="18">
        <f t="shared" si="10"/>
        <v>352772757739</v>
      </c>
      <c r="V37" s="41">
        <f t="shared" si="17"/>
        <v>0.25636249498247798</v>
      </c>
      <c r="W37" s="18">
        <f>+I37-G37</f>
        <v>437389056032</v>
      </c>
      <c r="X37" s="41">
        <f t="shared" si="18"/>
        <v>0.2529952681113955</v>
      </c>
      <c r="Y37" s="18">
        <f t="shared" si="11"/>
        <v>147612024633</v>
      </c>
      <c r="Z37" s="41">
        <f t="shared" si="19"/>
        <v>6.814230064066501E-2</v>
      </c>
      <c r="AA37" s="18">
        <f>+M37-K37</f>
        <v>110062017079</v>
      </c>
      <c r="AB37" s="41">
        <f>+AA37/K37</f>
        <v>4.7566742265438534E-2</v>
      </c>
      <c r="AC37" s="18">
        <f t="shared" si="12"/>
        <v>278320678451</v>
      </c>
      <c r="AD37" s="41">
        <f t="shared" si="13"/>
        <v>0.11482321773809673</v>
      </c>
      <c r="AE37" s="18">
        <f t="shared" si="31"/>
        <v>291691337305</v>
      </c>
      <c r="AF37" s="41">
        <f t="shared" si="32"/>
        <v>0.107944809781401</v>
      </c>
    </row>
    <row r="38" spans="2:32" ht="15.75" thickBot="1" x14ac:dyDescent="0.3">
      <c r="B38" s="35" t="s">
        <v>100</v>
      </c>
      <c r="C38" s="36">
        <f>SUM(C35:C37)</f>
        <v>1453142736339</v>
      </c>
      <c r="D38" s="100">
        <f t="shared" si="27"/>
        <v>0.93810537278900097</v>
      </c>
      <c r="E38" s="36">
        <f>SUM(E35:E37)</f>
        <v>1710133322385</v>
      </c>
      <c r="F38" s="100">
        <f t="shared" si="28"/>
        <v>0.95345357254530116</v>
      </c>
      <c r="G38" s="36">
        <f>SUM(G35:G37)</f>
        <v>2163423141865</v>
      </c>
      <c r="H38" s="100">
        <f>+G38/$G$39</f>
        <v>0.93916090823860288</v>
      </c>
      <c r="I38" s="36">
        <f>SUM(I35:I37)</f>
        <v>2639507850581</v>
      </c>
      <c r="J38" s="100">
        <f>+I38/$I$39</f>
        <v>0.94601586054963671</v>
      </c>
      <c r="K38" s="36">
        <f>SUM(K35:K37)</f>
        <v>2784543097168</v>
      </c>
      <c r="L38" s="100">
        <f>K38/K39</f>
        <v>0.9409237701371187</v>
      </c>
      <c r="M38" s="36">
        <f>SUM(M35:M37)</f>
        <v>2929644730792</v>
      </c>
      <c r="N38" s="201">
        <f>M38/M39</f>
        <v>0.92852826171598724</v>
      </c>
      <c r="O38" s="36">
        <f>SUM(O35:O37)</f>
        <v>3242071600780</v>
      </c>
      <c r="P38" s="100">
        <f t="shared" si="29"/>
        <v>0.93835310311130327</v>
      </c>
      <c r="Q38" s="36">
        <f>SUM(Q35:Q37)</f>
        <v>3583187609730</v>
      </c>
      <c r="R38" s="100">
        <f>+Q38/$O$39</f>
        <v>1.0370823432188216</v>
      </c>
      <c r="S38" s="36">
        <f t="shared" si="9"/>
        <v>256990586046</v>
      </c>
      <c r="T38" s="76">
        <f t="shared" si="16"/>
        <v>0.17685157804487509</v>
      </c>
      <c r="U38" s="36">
        <f t="shared" si="10"/>
        <v>453289819480</v>
      </c>
      <c r="V38" s="42">
        <f t="shared" si="17"/>
        <v>0.26506109994268123</v>
      </c>
      <c r="W38" s="36">
        <f>+I38-G38</f>
        <v>476084708716</v>
      </c>
      <c r="X38" s="42">
        <f t="shared" si="18"/>
        <v>0.22006083761569942</v>
      </c>
      <c r="Y38" s="36">
        <f t="shared" si="11"/>
        <v>145035246587</v>
      </c>
      <c r="Z38" s="42">
        <f t="shared" si="19"/>
        <v>5.4947836792785178E-2</v>
      </c>
      <c r="AA38" s="36">
        <f>+M38-K38</f>
        <v>145101633624</v>
      </c>
      <c r="AB38" s="42">
        <f>+AA38/K38</f>
        <v>5.2109674212467601E-2</v>
      </c>
      <c r="AC38" s="36">
        <f t="shared" si="12"/>
        <v>312426869988</v>
      </c>
      <c r="AD38" s="42">
        <f t="shared" si="13"/>
        <v>0.10664326179356858</v>
      </c>
      <c r="AE38" s="36">
        <f t="shared" si="31"/>
        <v>341116008950</v>
      </c>
      <c r="AF38" s="42">
        <f t="shared" si="32"/>
        <v>0.10521544584886156</v>
      </c>
    </row>
    <row r="39" spans="2:32" ht="15.75" thickBot="1" x14ac:dyDescent="0.3">
      <c r="B39" s="38" t="s">
        <v>30</v>
      </c>
      <c r="C39" s="40">
        <f>+C33+C38</f>
        <v>1549018669426</v>
      </c>
      <c r="D39" s="105">
        <f t="shared" si="27"/>
        <v>1</v>
      </c>
      <c r="E39" s="40">
        <f>+E33+E38</f>
        <v>1793619921964</v>
      </c>
      <c r="F39" s="105">
        <f t="shared" si="28"/>
        <v>1</v>
      </c>
      <c r="G39" s="40">
        <f>+G33+G38</f>
        <v>2303570264570</v>
      </c>
      <c r="H39" s="105">
        <f>+G39/$G$39</f>
        <v>1</v>
      </c>
      <c r="I39" s="40">
        <f>+I33+I38</f>
        <v>2790130652828</v>
      </c>
      <c r="J39" s="105">
        <f>+I39/$I$39</f>
        <v>1</v>
      </c>
      <c r="K39" s="39">
        <f>+K33+K38</f>
        <v>2959371614942</v>
      </c>
      <c r="L39" s="105">
        <f>+K39/K39</f>
        <v>1</v>
      </c>
      <c r="M39" s="39">
        <f>+M33+M38</f>
        <v>3155148692381</v>
      </c>
      <c r="N39" s="202">
        <f>+M39/M39</f>
        <v>1</v>
      </c>
      <c r="O39" s="39">
        <f>+O33+O38</f>
        <v>3455065678400</v>
      </c>
      <c r="P39" s="105">
        <f t="shared" si="29"/>
        <v>1</v>
      </c>
      <c r="Q39" s="39">
        <f>+Q33+Q38</f>
        <v>3781205881571</v>
      </c>
      <c r="R39" s="105">
        <f t="shared" si="29"/>
        <v>1.0943947911641527</v>
      </c>
      <c r="S39" s="40">
        <f t="shared" si="9"/>
        <v>244601252538</v>
      </c>
      <c r="T39" s="81">
        <f t="shared" si="16"/>
        <v>0.15790723337675378</v>
      </c>
      <c r="U39" s="40">
        <f t="shared" si="10"/>
        <v>509950342606</v>
      </c>
      <c r="V39" s="43">
        <f t="shared" si="17"/>
        <v>0.28431349159392044</v>
      </c>
      <c r="W39" s="40">
        <f>+I39-G39</f>
        <v>486560388258</v>
      </c>
      <c r="X39" s="43">
        <f t="shared" si="18"/>
        <v>0.21122012023749778</v>
      </c>
      <c r="Y39" s="40">
        <f t="shared" si="11"/>
        <v>169240962114</v>
      </c>
      <c r="Z39" s="67">
        <f t="shared" si="19"/>
        <v>6.0657002546623401E-2</v>
      </c>
      <c r="AA39" s="40">
        <f>+M39-K39</f>
        <v>195777077439</v>
      </c>
      <c r="AB39" s="67">
        <f>+AA39/K39</f>
        <v>6.6154948723071053E-2</v>
      </c>
      <c r="AC39" s="40">
        <f t="shared" si="12"/>
        <v>299916986019</v>
      </c>
      <c r="AD39" s="67">
        <f t="shared" si="13"/>
        <v>9.5056371429731501E-2</v>
      </c>
      <c r="AE39" s="40">
        <f t="shared" si="31"/>
        <v>326140203171</v>
      </c>
      <c r="AF39" s="67">
        <f t="shared" si="32"/>
        <v>9.4394791164152822E-2</v>
      </c>
    </row>
    <row r="40" spans="2:32" x14ac:dyDescent="0.25">
      <c r="B40" s="12" t="s">
        <v>33</v>
      </c>
      <c r="C40" s="18"/>
      <c r="D40" s="103"/>
      <c r="E40" s="18"/>
      <c r="F40" s="103"/>
      <c r="G40" s="18"/>
      <c r="H40" s="103"/>
      <c r="I40" s="112"/>
      <c r="J40" s="111"/>
      <c r="K40" s="29"/>
      <c r="L40" s="114"/>
      <c r="M40" s="29"/>
      <c r="N40" s="207"/>
      <c r="O40" s="29"/>
      <c r="P40" s="114"/>
      <c r="Q40" s="294"/>
      <c r="R40" s="97">
        <f t="shared" si="30"/>
        <v>0</v>
      </c>
      <c r="S40" s="18"/>
      <c r="T40" s="79"/>
      <c r="U40" s="18"/>
      <c r="V40" s="63"/>
      <c r="W40" s="18"/>
      <c r="X40" s="63"/>
      <c r="Y40" s="18"/>
      <c r="Z40" s="63"/>
      <c r="AA40" s="18"/>
      <c r="AB40" s="63"/>
      <c r="AC40" s="18"/>
      <c r="AD40" s="63"/>
      <c r="AE40" s="18"/>
      <c r="AF40" s="63"/>
    </row>
    <row r="41" spans="2:32" x14ac:dyDescent="0.25">
      <c r="B41" s="8" t="s">
        <v>24</v>
      </c>
      <c r="C41" s="17">
        <v>-69768722661</v>
      </c>
      <c r="D41" s="106">
        <f>+C41/C44</f>
        <v>0.1911169087350717</v>
      </c>
      <c r="E41" s="17">
        <v>-70459684999</v>
      </c>
      <c r="F41" s="106">
        <f>+E41/E44</f>
        <v>0.15173973548394498</v>
      </c>
      <c r="G41" s="17">
        <v>115706480944</v>
      </c>
      <c r="H41" s="106">
        <f>+G41/G44</f>
        <v>-0.17137935097471874</v>
      </c>
      <c r="I41" s="113">
        <v>197324519028</v>
      </c>
      <c r="J41" s="97">
        <f>+I41/I44</f>
        <v>-0.27225515523428384</v>
      </c>
      <c r="K41" s="30">
        <v>229536230090</v>
      </c>
      <c r="L41" s="97">
        <f>+K41/K44</f>
        <v>-0.3159803637069647</v>
      </c>
      <c r="M41" s="30">
        <v>403581951845</v>
      </c>
      <c r="N41" s="199">
        <f>+M41/M44</f>
        <v>-0.4905028795735939</v>
      </c>
      <c r="O41" s="30">
        <v>528198795127</v>
      </c>
      <c r="P41" s="97">
        <f>+O41/O44</f>
        <v>-0.53191012070555488</v>
      </c>
      <c r="Q41" s="30">
        <v>548912161488</v>
      </c>
      <c r="R41" s="97">
        <f t="shared" si="30"/>
        <v>0.14516854640560864</v>
      </c>
      <c r="S41" s="17">
        <f t="shared" si="9"/>
        <v>-690962338</v>
      </c>
      <c r="T41" s="82">
        <f t="shared" si="16"/>
        <v>9.903611699433346E-3</v>
      </c>
      <c r="U41" s="17">
        <f t="shared" si="10"/>
        <v>186166165943</v>
      </c>
      <c r="V41" s="62">
        <f t="shared" si="17"/>
        <v>-2.6421657426603904</v>
      </c>
      <c r="W41" s="17">
        <f>+I41-G41</f>
        <v>81618038084</v>
      </c>
      <c r="X41" s="62">
        <f t="shared" si="18"/>
        <v>0.70538864736109086</v>
      </c>
      <c r="Y41" s="17">
        <f t="shared" si="11"/>
        <v>32211711062</v>
      </c>
      <c r="Z41" s="62">
        <f t="shared" si="19"/>
        <v>0.16324231383241947</v>
      </c>
      <c r="AA41" s="17">
        <f>+M41-K41</f>
        <v>174045721755</v>
      </c>
      <c r="AB41" s="62">
        <f>+AA41/K41</f>
        <v>0.75824945668384269</v>
      </c>
      <c r="AC41" s="17">
        <f t="shared" si="12"/>
        <v>124616843282</v>
      </c>
      <c r="AD41" s="62">
        <f t="shared" si="13"/>
        <v>0.30877704692270391</v>
      </c>
      <c r="AE41" s="17">
        <f>+Q41-O41</f>
        <v>20713366361</v>
      </c>
      <c r="AF41" s="62">
        <f>+AE41/O41</f>
        <v>3.9215095816376638E-2</v>
      </c>
    </row>
    <row r="42" spans="2:32" ht="15.75" customHeight="1" x14ac:dyDescent="0.25">
      <c r="B42" s="8" t="s">
        <v>32</v>
      </c>
      <c r="C42" s="17">
        <f>+ERF!C27</f>
        <v>-21959620637</v>
      </c>
      <c r="D42" s="106">
        <f>+C42/C44</f>
        <v>6.0153814676104492E-2</v>
      </c>
      <c r="E42" s="17">
        <f>+ERF!E27</f>
        <v>-5315498157</v>
      </c>
      <c r="F42" s="106">
        <f>+E42/E44</f>
        <v>1.1447287684014261E-2</v>
      </c>
      <c r="G42" s="17">
        <f>+ERF!G27</f>
        <v>-249285129811</v>
      </c>
      <c r="H42" s="106">
        <f>+G42/G44</f>
        <v>0.36923017108552958</v>
      </c>
      <c r="I42" s="17">
        <f>+ERF!I27</f>
        <v>55218116392</v>
      </c>
      <c r="J42" s="97">
        <f>+I42/I44</f>
        <v>-7.6186258677339011E-2</v>
      </c>
      <c r="K42" s="18">
        <f>+ERF!K27</f>
        <v>60278273708</v>
      </c>
      <c r="L42" s="97">
        <f>+K42/K44</f>
        <v>-8.2979278880783533E-2</v>
      </c>
      <c r="M42" s="18">
        <f>+ERF!M27</f>
        <v>25896582618</v>
      </c>
      <c r="N42" s="199">
        <f>+M42/M44</f>
        <v>-3.1474024760460427E-2</v>
      </c>
      <c r="O42" s="18">
        <f>+ERF!O27</f>
        <v>-64012853773</v>
      </c>
      <c r="P42" s="97">
        <f>+O42/O44</f>
        <v>6.4462632424060543E-2</v>
      </c>
      <c r="Q42" s="18">
        <f>+ERF!Q27</f>
        <v>23649971080</v>
      </c>
      <c r="R42" s="97">
        <f t="shared" si="30"/>
        <v>6.2546107831012911E-3</v>
      </c>
      <c r="S42" s="17">
        <f t="shared" si="9"/>
        <v>16644122480</v>
      </c>
      <c r="T42" s="82">
        <f t="shared" si="16"/>
        <v>-0.75794216827025418</v>
      </c>
      <c r="U42" s="17">
        <f t="shared" si="10"/>
        <v>-243969631654</v>
      </c>
      <c r="V42" s="62">
        <f t="shared" si="17"/>
        <v>45.89779253948484</v>
      </c>
      <c r="W42" s="17">
        <f>+I42-G42</f>
        <v>304503246203</v>
      </c>
      <c r="X42" s="62">
        <f t="shared" si="18"/>
        <v>-1.2215058573043029</v>
      </c>
      <c r="Y42" s="17">
        <f t="shared" si="11"/>
        <v>5060157316</v>
      </c>
      <c r="Z42" s="62">
        <f t="shared" si="19"/>
        <v>9.1639440941399364E-2</v>
      </c>
      <c r="AA42" s="17">
        <f>+M42-K42</f>
        <v>-34381691090</v>
      </c>
      <c r="AB42" s="62">
        <f>+AA42/K42</f>
        <v>-0.57038280917850737</v>
      </c>
      <c r="AC42" s="17">
        <f t="shared" si="12"/>
        <v>-89909436391</v>
      </c>
      <c r="AD42" s="62">
        <f t="shared" si="13"/>
        <v>-3.4718649065497327</v>
      </c>
      <c r="AE42" s="17">
        <f>+Q42-O42</f>
        <v>87662824853</v>
      </c>
      <c r="AF42" s="62">
        <f>+AE42/O42</f>
        <v>-1.3694565963871357</v>
      </c>
    </row>
    <row r="43" spans="2:32" ht="15.75" thickBot="1" x14ac:dyDescent="0.3">
      <c r="B43" s="8" t="s">
        <v>49</v>
      </c>
      <c r="C43" s="17">
        <v>-273329479805</v>
      </c>
      <c r="D43" s="106">
        <f>+C43/C44</f>
        <v>0.74872927658882382</v>
      </c>
      <c r="E43" s="17">
        <v>-388570459561</v>
      </c>
      <c r="F43" s="106">
        <f>+E43/E44</f>
        <v>0.83681297683204081</v>
      </c>
      <c r="G43" s="17">
        <v>-541569671429</v>
      </c>
      <c r="H43" s="106">
        <f>+G43/G44</f>
        <v>0.8021491798891891</v>
      </c>
      <c r="I43" s="17">
        <v>-977320533044</v>
      </c>
      <c r="J43" s="97">
        <f>+I43/I44</f>
        <v>1.3484414139116228</v>
      </c>
      <c r="K43" s="18">
        <v>-1016240118976</v>
      </c>
      <c r="L43" s="97">
        <f>+K43/K44</f>
        <v>1.3989596425877482</v>
      </c>
      <c r="M43" s="18">
        <v>-1252270751699</v>
      </c>
      <c r="N43" s="199">
        <f>+M43/M44</f>
        <v>1.5219769043340543</v>
      </c>
      <c r="O43" s="18">
        <v>-1457208586658</v>
      </c>
      <c r="P43" s="97">
        <f>+O43/O44</f>
        <v>1.4674474882814943</v>
      </c>
      <c r="Q43" s="18">
        <v>-1622106301489</v>
      </c>
      <c r="R43" s="97">
        <f t="shared" si="30"/>
        <v>-0.4289917958170143</v>
      </c>
      <c r="S43" s="17">
        <f t="shared" si="9"/>
        <v>-115240979756</v>
      </c>
      <c r="T43" s="82">
        <f t="shared" si="16"/>
        <v>0.4216192846750953</v>
      </c>
      <c r="U43" s="17">
        <f t="shared" si="10"/>
        <v>-152999211868</v>
      </c>
      <c r="V43" s="62">
        <f t="shared" si="17"/>
        <v>0.39374895364113832</v>
      </c>
      <c r="W43" s="17">
        <f>+I43-G43</f>
        <v>-435750861615</v>
      </c>
      <c r="X43" s="62">
        <f t="shared" si="18"/>
        <v>0.80460720864448765</v>
      </c>
      <c r="Y43" s="17">
        <f t="shared" si="11"/>
        <v>-38919585932</v>
      </c>
      <c r="Z43" s="62">
        <f t="shared" si="19"/>
        <v>3.9822744551144922E-2</v>
      </c>
      <c r="AA43" s="17">
        <f>+M43-K43</f>
        <v>-236030632723</v>
      </c>
      <c r="AB43" s="62">
        <f>+AA43/K43</f>
        <v>0.23225872342142223</v>
      </c>
      <c r="AC43" s="17">
        <f t="shared" si="12"/>
        <v>-204937834959</v>
      </c>
      <c r="AD43" s="62">
        <f t="shared" si="13"/>
        <v>0.16365297574901722</v>
      </c>
      <c r="AE43" s="17">
        <f>+Q43-O43</f>
        <v>-164897714831</v>
      </c>
      <c r="AF43" s="62">
        <f>+AE43/O43</f>
        <v>0.11315999393688772</v>
      </c>
    </row>
    <row r="44" spans="2:32" ht="19.5" customHeight="1" thickBot="1" x14ac:dyDescent="0.3">
      <c r="B44" s="157" t="s">
        <v>87</v>
      </c>
      <c r="C44" s="154">
        <f t="shared" ref="C44:J44" si="33">SUM(C41:C43)</f>
        <v>-365057823103</v>
      </c>
      <c r="D44" s="158">
        <f t="shared" si="33"/>
        <v>1</v>
      </c>
      <c r="E44" s="154">
        <f t="shared" si="33"/>
        <v>-464345642717</v>
      </c>
      <c r="F44" s="158">
        <f t="shared" si="33"/>
        <v>1</v>
      </c>
      <c r="G44" s="154">
        <f t="shared" si="33"/>
        <v>-675148320296</v>
      </c>
      <c r="H44" s="158">
        <f t="shared" si="33"/>
        <v>1</v>
      </c>
      <c r="I44" s="154">
        <f t="shared" si="33"/>
        <v>-724777897624</v>
      </c>
      <c r="J44" s="159">
        <f t="shared" si="33"/>
        <v>0.99999999999999989</v>
      </c>
      <c r="K44" s="154">
        <f>SUM(K41:K43)</f>
        <v>-726425615178</v>
      </c>
      <c r="L44" s="159">
        <f>+K44/K44</f>
        <v>1</v>
      </c>
      <c r="M44" s="154">
        <f>SUM(M41:M43)</f>
        <v>-822792217236</v>
      </c>
      <c r="N44" s="205">
        <f>+M44/M44</f>
        <v>1</v>
      </c>
      <c r="O44" s="154">
        <f>SUM(O41:O43)</f>
        <v>-993022645304</v>
      </c>
      <c r="P44" s="159">
        <f>+O44/O44</f>
        <v>1</v>
      </c>
      <c r="Q44" s="154">
        <f>SUM(Q41:Q43)</f>
        <v>-1049544168921</v>
      </c>
      <c r="R44" s="159">
        <f t="shared" si="30"/>
        <v>-0.27756863862830439</v>
      </c>
      <c r="S44" s="154">
        <f t="shared" si="9"/>
        <v>-99287819614</v>
      </c>
      <c r="T44" s="160">
        <f t="shared" si="16"/>
        <v>0.27197833693865597</v>
      </c>
      <c r="U44" s="154">
        <f t="shared" si="10"/>
        <v>-210802677579</v>
      </c>
      <c r="V44" s="161">
        <f t="shared" si="17"/>
        <v>0.45397793838559986</v>
      </c>
      <c r="W44" s="154">
        <f>+I44-G44</f>
        <v>-49629577328</v>
      </c>
      <c r="X44" s="161">
        <f t="shared" si="18"/>
        <v>7.3509147302982691E-2</v>
      </c>
      <c r="Y44" s="154">
        <f t="shared" si="11"/>
        <v>-1647717554</v>
      </c>
      <c r="Z44" s="161">
        <f t="shared" si="19"/>
        <v>2.2734103225300092E-3</v>
      </c>
      <c r="AA44" s="154">
        <f>+M44-K44</f>
        <v>-96366602058</v>
      </c>
      <c r="AB44" s="161">
        <f>+AA44/K44</f>
        <v>0.13265859579357864</v>
      </c>
      <c r="AC44" s="154">
        <f t="shared" si="12"/>
        <v>-170230428068</v>
      </c>
      <c r="AD44" s="161">
        <f t="shared" si="13"/>
        <v>0.20689358078744821</v>
      </c>
      <c r="AE44" s="154">
        <f>+Q44-O44</f>
        <v>-56521523617</v>
      </c>
      <c r="AF44" s="161">
        <f>+AE44/O44</f>
        <v>5.6918665333857241E-2</v>
      </c>
    </row>
    <row r="45" spans="2:32" ht="16.5" customHeight="1" thickBot="1" x14ac:dyDescent="0.3">
      <c r="B45" s="157" t="s">
        <v>31</v>
      </c>
      <c r="C45" s="154">
        <f>+C39+C44</f>
        <v>1183960846323</v>
      </c>
      <c r="D45" s="158"/>
      <c r="E45" s="154">
        <f>+E39+E44</f>
        <v>1329274279247</v>
      </c>
      <c r="F45" s="158"/>
      <c r="G45" s="154">
        <f>+G39+G44</f>
        <v>1628421944274</v>
      </c>
      <c r="H45" s="158"/>
      <c r="I45" s="154">
        <f>+I39+I44</f>
        <v>2065352755204</v>
      </c>
      <c r="J45" s="159"/>
      <c r="K45" s="154">
        <f>+K39+K44</f>
        <v>2232945999764</v>
      </c>
      <c r="L45" s="156"/>
      <c r="M45" s="154">
        <f>+M39+M44</f>
        <v>2332356475145</v>
      </c>
      <c r="N45" s="206"/>
      <c r="O45" s="154">
        <f>+O39+O44</f>
        <v>2462043033096</v>
      </c>
      <c r="P45" s="156"/>
      <c r="Q45" s="154">
        <f>+Q39+Q44</f>
        <v>2731661712650</v>
      </c>
      <c r="R45" s="156"/>
      <c r="S45" s="154">
        <f t="shared" si="9"/>
        <v>145313432924</v>
      </c>
      <c r="T45" s="160">
        <f t="shared" si="16"/>
        <v>0.12273499869129675</v>
      </c>
      <c r="U45" s="154">
        <f t="shared" si="10"/>
        <v>299147665027</v>
      </c>
      <c r="V45" s="161">
        <f t="shared" si="17"/>
        <v>0.22504585373942504</v>
      </c>
      <c r="W45" s="154">
        <f>+I45-G45</f>
        <v>436930810930</v>
      </c>
      <c r="X45" s="161">
        <f t="shared" si="18"/>
        <v>0.26831547711965836</v>
      </c>
      <c r="Y45" s="154">
        <f t="shared" si="11"/>
        <v>167593244560</v>
      </c>
      <c r="Z45" s="161">
        <f t="shared" si="19"/>
        <v>8.1145094530569131E-2</v>
      </c>
      <c r="AA45" s="154">
        <f>+M45-K45</f>
        <v>99410475381</v>
      </c>
      <c r="AB45" s="161">
        <f>+AA45/K45</f>
        <v>4.4519874368438239E-2</v>
      </c>
      <c r="AC45" s="154">
        <f t="shared" si="12"/>
        <v>129686557951</v>
      </c>
      <c r="AD45" s="161">
        <f t="shared" si="13"/>
        <v>5.5603231895732207E-2</v>
      </c>
      <c r="AE45" s="154">
        <f>+Q45-O45</f>
        <v>269618679554</v>
      </c>
      <c r="AF45" s="161">
        <f>+AE45/O45</f>
        <v>0.10951014093972054</v>
      </c>
    </row>
    <row r="46" spans="2:32" s="134" customFormat="1" x14ac:dyDescent="0.25">
      <c r="B46" s="162" t="str">
        <f>+'Ratios financ'!B135:I135</f>
        <v>Fuente: elaborado por la Dirección de Análisis de la Información Financiera, de la Dirección General de Contabilidad Gubernamental</v>
      </c>
      <c r="C46" s="162"/>
      <c r="D46" s="162"/>
      <c r="E46" s="162"/>
      <c r="F46" s="162"/>
      <c r="G46" s="162"/>
      <c r="H46" s="162"/>
      <c r="I46" s="162"/>
      <c r="J46" s="162"/>
      <c r="K46" s="162"/>
      <c r="L46" s="163"/>
      <c r="M46" s="163"/>
      <c r="N46" s="163"/>
      <c r="O46" s="163"/>
      <c r="P46" s="163"/>
      <c r="Q46" s="163"/>
      <c r="R46" s="163"/>
      <c r="S46" s="162"/>
      <c r="T46" s="163"/>
      <c r="U46" s="133"/>
      <c r="V46" s="133"/>
      <c r="W46" s="133"/>
      <c r="X46" s="133"/>
      <c r="Y46" s="133"/>
      <c r="Z46" s="164"/>
      <c r="AA46" s="133"/>
    </row>
    <row r="47" spans="2:32" s="126" customFormat="1" x14ac:dyDescent="0.25">
      <c r="B47" s="130" t="s">
        <v>181</v>
      </c>
      <c r="C47" s="123"/>
      <c r="D47" s="123"/>
      <c r="E47" s="123"/>
      <c r="F47" s="123"/>
      <c r="G47" s="123"/>
      <c r="H47" s="123"/>
      <c r="I47" s="123"/>
      <c r="J47" s="123"/>
      <c r="K47" s="140"/>
      <c r="L47" s="141"/>
      <c r="M47" s="141"/>
      <c r="N47" s="141"/>
      <c r="O47" s="141"/>
      <c r="P47" s="141"/>
      <c r="Q47" s="141"/>
      <c r="R47" s="141"/>
      <c r="S47" s="16"/>
      <c r="T47" s="142"/>
      <c r="U47" s="143"/>
      <c r="V47" s="130"/>
      <c r="W47" s="130"/>
      <c r="X47" s="130"/>
      <c r="Y47" s="130"/>
      <c r="Z47" s="131"/>
      <c r="AA47" s="130"/>
    </row>
    <row r="48" spans="2:32" s="126" customFormat="1" x14ac:dyDescent="0.25">
      <c r="B48" s="16"/>
      <c r="C48" s="16"/>
      <c r="D48" s="16"/>
      <c r="E48" s="16"/>
      <c r="F48" s="16"/>
      <c r="G48" s="16"/>
      <c r="H48" s="16"/>
      <c r="I48" s="16"/>
      <c r="J48" s="16"/>
      <c r="K48" s="16"/>
      <c r="L48" s="142"/>
      <c r="M48" s="142"/>
      <c r="N48" s="142"/>
      <c r="O48" s="142"/>
      <c r="P48" s="142"/>
      <c r="Q48" s="142"/>
      <c r="R48" s="142"/>
      <c r="S48" s="16"/>
      <c r="T48" s="142"/>
      <c r="U48" s="130"/>
      <c r="V48" s="130"/>
      <c r="W48" s="130"/>
      <c r="X48" s="130"/>
      <c r="Y48" s="130"/>
      <c r="Z48" s="131"/>
      <c r="AA48" s="130"/>
    </row>
    <row r="49" spans="2:27" s="126" customFormat="1" x14ac:dyDescent="0.25">
      <c r="B49" s="16"/>
      <c r="C49" s="16"/>
      <c r="D49" s="16"/>
      <c r="E49" s="16"/>
      <c r="F49" s="16"/>
      <c r="G49" s="16"/>
      <c r="H49" s="16"/>
      <c r="I49" s="16"/>
      <c r="J49" s="16"/>
      <c r="K49" s="16"/>
      <c r="L49" s="142"/>
      <c r="M49" s="142"/>
      <c r="N49" s="142"/>
      <c r="O49" s="142"/>
      <c r="P49" s="142"/>
      <c r="Q49" s="142"/>
      <c r="R49" s="142"/>
      <c r="S49" s="16"/>
      <c r="T49" s="142"/>
      <c r="U49" s="130"/>
      <c r="V49" s="130"/>
      <c r="W49" s="130"/>
      <c r="X49" s="130"/>
      <c r="Y49" s="130"/>
      <c r="Z49" s="131"/>
      <c r="AA49" s="130"/>
    </row>
    <row r="50" spans="2:27" s="126" customFormat="1" x14ac:dyDescent="0.25">
      <c r="B50" s="16"/>
      <c r="C50" s="16"/>
      <c r="D50" s="16"/>
      <c r="E50" s="16"/>
      <c r="F50" s="16"/>
      <c r="G50" s="16"/>
      <c r="H50" s="16"/>
      <c r="I50" s="16"/>
      <c r="J50" s="16"/>
      <c r="K50" s="16"/>
      <c r="L50" s="142"/>
      <c r="M50" s="142"/>
      <c r="N50" s="142"/>
      <c r="O50" s="142"/>
      <c r="P50" s="142"/>
      <c r="Q50" s="142"/>
      <c r="R50" s="142"/>
      <c r="S50" s="16"/>
      <c r="T50" s="142"/>
      <c r="U50" s="130"/>
      <c r="V50" s="130"/>
      <c r="W50" s="130"/>
      <c r="X50" s="130"/>
      <c r="Y50" s="130"/>
      <c r="Z50" s="131"/>
      <c r="AA50" s="130"/>
    </row>
    <row r="51" spans="2:27" s="126" customFormat="1" x14ac:dyDescent="0.25">
      <c r="B51" s="16"/>
      <c r="C51" s="16"/>
      <c r="D51" s="16"/>
      <c r="E51" s="16"/>
      <c r="F51" s="16"/>
      <c r="G51" s="16"/>
      <c r="H51" s="16"/>
      <c r="I51" s="16"/>
      <c r="J51" s="16"/>
      <c r="K51" s="16"/>
      <c r="L51" s="142"/>
      <c r="M51" s="142"/>
      <c r="N51" s="142"/>
      <c r="O51" s="142"/>
      <c r="P51" s="142"/>
      <c r="Q51" s="142"/>
      <c r="R51" s="142"/>
      <c r="S51" s="16"/>
      <c r="T51" s="142"/>
      <c r="U51" s="130"/>
      <c r="V51" s="130"/>
      <c r="W51" s="130"/>
      <c r="X51" s="130"/>
      <c r="Y51" s="130"/>
      <c r="Z51" s="131"/>
      <c r="AA51" s="130"/>
    </row>
    <row r="52" spans="2:27" s="126" customFormat="1" x14ac:dyDescent="0.25">
      <c r="B52" s="16"/>
      <c r="C52" s="16"/>
      <c r="D52" s="16"/>
      <c r="E52" s="16"/>
      <c r="F52" s="16"/>
      <c r="G52" s="16"/>
      <c r="H52" s="16"/>
      <c r="I52" s="16"/>
      <c r="J52" s="16"/>
      <c r="K52" s="16"/>
      <c r="L52" s="142"/>
      <c r="M52" s="142"/>
      <c r="N52" s="142"/>
      <c r="O52" s="142"/>
      <c r="P52" s="142"/>
      <c r="Q52" s="142"/>
      <c r="R52" s="142"/>
      <c r="S52" s="16"/>
      <c r="T52" s="142"/>
      <c r="U52" s="130"/>
      <c r="V52" s="130"/>
      <c r="W52" s="130"/>
      <c r="X52" s="130"/>
      <c r="Y52" s="130"/>
      <c r="Z52" s="131"/>
      <c r="AA52" s="130"/>
    </row>
    <row r="53" spans="2:27" s="126" customFormat="1" x14ac:dyDescent="0.25">
      <c r="B53" s="16"/>
      <c r="C53" s="16"/>
      <c r="D53" s="16"/>
      <c r="E53" s="16"/>
      <c r="F53" s="16"/>
      <c r="G53" s="16"/>
      <c r="H53" s="16"/>
      <c r="I53" s="16"/>
      <c r="J53" s="16"/>
      <c r="K53" s="16"/>
      <c r="L53" s="142"/>
      <c r="M53" s="142"/>
      <c r="N53" s="142"/>
      <c r="O53" s="142"/>
      <c r="P53" s="142"/>
      <c r="Q53" s="142"/>
      <c r="R53" s="142"/>
      <c r="S53" s="16"/>
      <c r="T53" s="142"/>
      <c r="U53" s="130"/>
      <c r="V53" s="130"/>
      <c r="W53" s="130"/>
      <c r="X53" s="130"/>
      <c r="Y53" s="130"/>
      <c r="Z53" s="131"/>
      <c r="AA53" s="130"/>
    </row>
    <row r="54" spans="2:27" s="126" customFormat="1" x14ac:dyDescent="0.25">
      <c r="B54" s="16"/>
      <c r="C54" s="16"/>
      <c r="D54" s="16"/>
      <c r="E54" s="16"/>
      <c r="F54" s="16"/>
      <c r="G54" s="16"/>
      <c r="H54" s="16"/>
      <c r="I54" s="16"/>
      <c r="J54" s="16"/>
      <c r="K54" s="16"/>
      <c r="L54" s="142"/>
      <c r="M54" s="142"/>
      <c r="N54" s="142"/>
      <c r="O54" s="142"/>
      <c r="P54" s="142"/>
      <c r="Q54" s="142"/>
      <c r="R54" s="142"/>
      <c r="S54" s="16"/>
      <c r="T54" s="142"/>
      <c r="U54" s="130"/>
      <c r="V54" s="130"/>
      <c r="W54" s="130"/>
      <c r="X54" s="130"/>
      <c r="Y54" s="130"/>
      <c r="Z54" s="131"/>
      <c r="AA54" s="130"/>
    </row>
    <row r="55" spans="2:27" s="126" customFormat="1" x14ac:dyDescent="0.25">
      <c r="B55" s="16"/>
      <c r="C55" s="16"/>
      <c r="D55" s="16"/>
      <c r="E55" s="16"/>
      <c r="F55" s="16"/>
      <c r="G55" s="16"/>
      <c r="H55" s="16"/>
      <c r="I55" s="16"/>
      <c r="J55" s="16"/>
      <c r="K55" s="16"/>
      <c r="L55" s="142"/>
      <c r="M55" s="142"/>
      <c r="N55" s="142"/>
      <c r="O55" s="142"/>
      <c r="P55" s="142"/>
      <c r="Q55" s="142"/>
      <c r="R55" s="142"/>
      <c r="S55" s="16"/>
      <c r="T55" s="142"/>
      <c r="U55" s="130"/>
      <c r="V55" s="130"/>
      <c r="W55" s="130"/>
      <c r="X55" s="130"/>
      <c r="Y55" s="130"/>
      <c r="Z55" s="131"/>
      <c r="AA55" s="130"/>
    </row>
    <row r="56" spans="2:27" s="126" customFormat="1" x14ac:dyDescent="0.25">
      <c r="B56" s="16"/>
      <c r="C56" s="16"/>
      <c r="D56" s="16"/>
      <c r="E56" s="16"/>
      <c r="F56" s="16"/>
      <c r="G56" s="16"/>
      <c r="H56" s="16"/>
      <c r="I56" s="16"/>
      <c r="J56" s="16"/>
      <c r="K56" s="16"/>
      <c r="L56" s="142"/>
      <c r="M56" s="142"/>
      <c r="N56" s="142"/>
      <c r="O56" s="142"/>
      <c r="P56" s="142"/>
      <c r="Q56" s="142"/>
      <c r="R56" s="142"/>
      <c r="S56" s="16"/>
      <c r="T56" s="142"/>
      <c r="U56" s="130"/>
      <c r="V56" s="130"/>
      <c r="W56" s="130"/>
      <c r="X56" s="130"/>
      <c r="Y56" s="130"/>
      <c r="Z56" s="131"/>
      <c r="AA56" s="130"/>
    </row>
    <row r="57" spans="2:27" s="126" customFormat="1" x14ac:dyDescent="0.25">
      <c r="B57" s="16"/>
      <c r="C57" s="16"/>
      <c r="D57" s="16"/>
      <c r="E57" s="16"/>
      <c r="F57" s="16"/>
      <c r="G57" s="16"/>
      <c r="H57" s="16"/>
      <c r="I57" s="16"/>
      <c r="J57" s="16"/>
      <c r="K57" s="16"/>
      <c r="L57" s="142"/>
      <c r="M57" s="142"/>
      <c r="N57" s="142"/>
      <c r="O57" s="142"/>
      <c r="P57" s="142"/>
      <c r="Q57" s="142"/>
      <c r="R57" s="142"/>
      <c r="S57" s="16"/>
      <c r="T57" s="142"/>
      <c r="U57" s="130"/>
      <c r="V57" s="130"/>
      <c r="W57" s="130"/>
      <c r="X57" s="130"/>
      <c r="Y57" s="130"/>
      <c r="Z57" s="131"/>
      <c r="AA57" s="130"/>
    </row>
    <row r="58" spans="2:27" s="126" customFormat="1" x14ac:dyDescent="0.25">
      <c r="B58" s="16"/>
      <c r="C58" s="16"/>
      <c r="D58" s="16"/>
      <c r="E58" s="16"/>
      <c r="F58" s="16"/>
      <c r="G58" s="16"/>
      <c r="H58" s="16"/>
      <c r="I58" s="16"/>
      <c r="J58" s="16"/>
      <c r="K58" s="16"/>
      <c r="L58" s="142"/>
      <c r="M58" s="142"/>
      <c r="N58" s="142"/>
      <c r="O58" s="142"/>
      <c r="P58" s="142"/>
      <c r="Q58" s="142"/>
      <c r="R58" s="142"/>
      <c r="S58" s="16"/>
      <c r="T58" s="142"/>
      <c r="U58" s="130"/>
      <c r="V58" s="130"/>
      <c r="W58" s="130"/>
      <c r="X58" s="130"/>
      <c r="Y58" s="130"/>
      <c r="Z58" s="131"/>
      <c r="AA58" s="130"/>
    </row>
    <row r="59" spans="2:27" s="126" customFormat="1" x14ac:dyDescent="0.25">
      <c r="B59" s="16"/>
      <c r="C59" s="16"/>
      <c r="D59" s="16"/>
      <c r="E59" s="16"/>
      <c r="F59" s="16"/>
      <c r="G59" s="16"/>
      <c r="H59" s="16"/>
      <c r="I59" s="16"/>
      <c r="J59" s="16"/>
      <c r="K59" s="16"/>
      <c r="L59" s="142"/>
      <c r="M59" s="142"/>
      <c r="N59" s="142"/>
      <c r="O59" s="142"/>
      <c r="P59" s="142"/>
      <c r="Q59" s="142"/>
      <c r="R59" s="142"/>
      <c r="S59" s="16"/>
      <c r="T59" s="142"/>
      <c r="U59" s="130"/>
      <c r="V59" s="130"/>
      <c r="W59" s="130"/>
      <c r="X59" s="130"/>
      <c r="Y59" s="130"/>
      <c r="Z59" s="131"/>
      <c r="AA59" s="130"/>
    </row>
    <row r="60" spans="2:27" s="126" customFormat="1" x14ac:dyDescent="0.25">
      <c r="B60" s="16"/>
      <c r="C60" s="16"/>
      <c r="D60" s="16"/>
      <c r="E60" s="16"/>
      <c r="F60" s="16"/>
      <c r="G60" s="16"/>
      <c r="H60" s="16"/>
      <c r="I60" s="16"/>
      <c r="J60" s="16"/>
      <c r="K60" s="16"/>
      <c r="L60" s="142"/>
      <c r="M60" s="142"/>
      <c r="N60" s="142"/>
      <c r="O60" s="142"/>
      <c r="P60" s="142"/>
      <c r="Q60" s="142"/>
      <c r="R60" s="142"/>
      <c r="S60" s="16"/>
      <c r="T60" s="142"/>
      <c r="U60" s="130"/>
      <c r="V60" s="130"/>
      <c r="W60" s="130"/>
      <c r="X60" s="130"/>
      <c r="Y60" s="130"/>
      <c r="Z60" s="131"/>
      <c r="AA60" s="130"/>
    </row>
    <row r="61" spans="2:27" s="126" customFormat="1" x14ac:dyDescent="0.25">
      <c r="B61" s="16"/>
      <c r="C61" s="16"/>
      <c r="D61" s="16"/>
      <c r="E61" s="16"/>
      <c r="F61" s="16"/>
      <c r="G61" s="16"/>
      <c r="H61" s="16"/>
      <c r="I61" s="16"/>
      <c r="J61" s="16"/>
      <c r="K61" s="16"/>
      <c r="L61" s="142"/>
      <c r="M61" s="142"/>
      <c r="N61" s="142"/>
      <c r="O61" s="142"/>
      <c r="P61" s="142"/>
      <c r="Q61" s="142"/>
      <c r="R61" s="142"/>
      <c r="S61" s="16"/>
      <c r="T61" s="142"/>
      <c r="U61" s="130"/>
      <c r="V61" s="130"/>
      <c r="W61" s="130"/>
      <c r="X61" s="130"/>
      <c r="Y61" s="130"/>
      <c r="Z61" s="131"/>
      <c r="AA61" s="130"/>
    </row>
    <row r="62" spans="2:27" s="126" customFormat="1" x14ac:dyDescent="0.25">
      <c r="B62" s="16"/>
      <c r="C62" s="16"/>
      <c r="D62" s="16"/>
      <c r="E62" s="16"/>
      <c r="F62" s="16"/>
      <c r="G62" s="16"/>
      <c r="H62" s="16"/>
      <c r="I62" s="16"/>
      <c r="J62" s="16"/>
      <c r="K62" s="16"/>
      <c r="L62" s="142"/>
      <c r="M62" s="142"/>
      <c r="N62" s="142"/>
      <c r="O62" s="142"/>
      <c r="P62" s="142"/>
      <c r="Q62" s="142"/>
      <c r="R62" s="142"/>
      <c r="S62" s="16"/>
      <c r="T62" s="142"/>
      <c r="U62" s="130"/>
      <c r="V62" s="130"/>
      <c r="W62" s="130"/>
      <c r="X62" s="130"/>
      <c r="Y62" s="130"/>
      <c r="Z62" s="131"/>
      <c r="AA62" s="130"/>
    </row>
    <row r="63" spans="2:27" s="126" customFormat="1" x14ac:dyDescent="0.25">
      <c r="B63" s="16"/>
      <c r="C63" s="16"/>
      <c r="D63" s="16"/>
      <c r="E63" s="16"/>
      <c r="F63" s="16"/>
      <c r="G63" s="16"/>
      <c r="H63" s="16"/>
      <c r="I63" s="16"/>
      <c r="J63" s="16"/>
      <c r="K63" s="16"/>
      <c r="L63" s="142"/>
      <c r="M63" s="142"/>
      <c r="N63" s="142"/>
      <c r="O63" s="142"/>
      <c r="P63" s="142"/>
      <c r="Q63" s="142"/>
      <c r="R63" s="142"/>
      <c r="S63" s="16"/>
      <c r="T63" s="142"/>
      <c r="U63" s="130"/>
      <c r="V63" s="130"/>
      <c r="W63" s="130"/>
      <c r="X63" s="130"/>
      <c r="Y63" s="130"/>
      <c r="Z63" s="131"/>
      <c r="AA63" s="130"/>
    </row>
    <row r="64" spans="2:27" s="126" customFormat="1" x14ac:dyDescent="0.25">
      <c r="B64" s="16"/>
      <c r="C64" s="16"/>
      <c r="D64" s="16"/>
      <c r="E64" s="16"/>
      <c r="F64" s="16"/>
      <c r="G64" s="16"/>
      <c r="H64" s="16"/>
      <c r="I64" s="16"/>
      <c r="J64" s="16"/>
      <c r="K64" s="16"/>
      <c r="L64" s="142"/>
      <c r="M64" s="142"/>
      <c r="N64" s="142"/>
      <c r="O64" s="142"/>
      <c r="P64" s="142"/>
      <c r="Q64" s="142"/>
      <c r="R64" s="142"/>
      <c r="S64" s="16"/>
      <c r="T64" s="142"/>
      <c r="U64" s="130"/>
      <c r="V64" s="130"/>
      <c r="W64" s="130"/>
      <c r="X64" s="130"/>
      <c r="Y64" s="130"/>
      <c r="Z64" s="131"/>
      <c r="AA64" s="130"/>
    </row>
    <row r="65" spans="2:27" s="126" customFormat="1" x14ac:dyDescent="0.25">
      <c r="B65" s="16"/>
      <c r="C65" s="16"/>
      <c r="D65" s="16"/>
      <c r="E65" s="16"/>
      <c r="F65" s="16"/>
      <c r="G65" s="16"/>
      <c r="H65" s="16"/>
      <c r="I65" s="16"/>
      <c r="J65" s="16"/>
      <c r="K65" s="16"/>
      <c r="L65" s="142"/>
      <c r="M65" s="142"/>
      <c r="N65" s="142"/>
      <c r="O65" s="142"/>
      <c r="P65" s="142"/>
      <c r="Q65" s="142"/>
      <c r="R65" s="142"/>
      <c r="S65" s="16"/>
      <c r="T65" s="142"/>
      <c r="U65" s="130"/>
      <c r="V65" s="130"/>
      <c r="W65" s="130"/>
      <c r="X65" s="130"/>
      <c r="Y65" s="130"/>
      <c r="Z65" s="131"/>
      <c r="AA65" s="130"/>
    </row>
    <row r="66" spans="2:27" s="126" customFormat="1" x14ac:dyDescent="0.25">
      <c r="B66" s="16"/>
      <c r="C66" s="16"/>
      <c r="D66" s="16"/>
      <c r="E66" s="16"/>
      <c r="F66" s="16"/>
      <c r="G66" s="16"/>
      <c r="H66" s="16"/>
      <c r="I66" s="16"/>
      <c r="J66" s="16"/>
      <c r="K66" s="16"/>
      <c r="L66" s="142"/>
      <c r="M66" s="142"/>
      <c r="N66" s="142"/>
      <c r="O66" s="142"/>
      <c r="P66" s="142"/>
      <c r="Q66" s="142"/>
      <c r="R66" s="142"/>
      <c r="S66" s="16"/>
      <c r="T66" s="142"/>
      <c r="U66" s="130"/>
      <c r="V66" s="130"/>
      <c r="W66" s="130"/>
      <c r="X66" s="130"/>
      <c r="Y66" s="130"/>
      <c r="Z66" s="131"/>
      <c r="AA66" s="130"/>
    </row>
    <row r="67" spans="2:27" s="126" customFormat="1" x14ac:dyDescent="0.25">
      <c r="B67" s="16"/>
      <c r="C67" s="16"/>
      <c r="D67" s="16"/>
      <c r="E67" s="16"/>
      <c r="F67" s="16"/>
      <c r="G67" s="16"/>
      <c r="H67" s="16"/>
      <c r="I67" s="16"/>
      <c r="J67" s="16"/>
      <c r="K67" s="16"/>
      <c r="L67" s="142"/>
      <c r="M67" s="142"/>
      <c r="N67" s="142"/>
      <c r="O67" s="142"/>
      <c r="P67" s="142"/>
      <c r="Q67" s="142"/>
      <c r="R67" s="142"/>
      <c r="S67" s="16"/>
      <c r="T67" s="142"/>
      <c r="U67" s="130"/>
      <c r="V67" s="130"/>
      <c r="W67" s="130"/>
      <c r="X67" s="130"/>
      <c r="Y67" s="130"/>
      <c r="Z67" s="131"/>
      <c r="AA67" s="130"/>
    </row>
    <row r="68" spans="2:27" s="126" customFormat="1" x14ac:dyDescent="0.25">
      <c r="B68" s="16"/>
      <c r="C68" s="16"/>
      <c r="D68" s="16"/>
      <c r="E68" s="16"/>
      <c r="F68" s="16"/>
      <c r="G68" s="16"/>
      <c r="H68" s="16"/>
      <c r="I68" s="16"/>
      <c r="J68" s="16"/>
      <c r="K68" s="16"/>
      <c r="L68" s="142"/>
      <c r="M68" s="142"/>
      <c r="N68" s="142"/>
      <c r="O68" s="142"/>
      <c r="P68" s="142"/>
      <c r="Q68" s="142"/>
      <c r="R68" s="142"/>
      <c r="S68" s="16"/>
      <c r="T68" s="142"/>
      <c r="U68" s="130"/>
      <c r="V68" s="130"/>
      <c r="W68" s="130"/>
      <c r="X68" s="130"/>
      <c r="Y68" s="130"/>
      <c r="Z68" s="131"/>
      <c r="AA68" s="130"/>
    </row>
    <row r="69" spans="2:27" s="126" customFormat="1" x14ac:dyDescent="0.25">
      <c r="B69" s="16"/>
      <c r="C69" s="16"/>
      <c r="D69" s="16"/>
      <c r="E69" s="16"/>
      <c r="F69" s="16"/>
      <c r="G69" s="16"/>
      <c r="H69" s="16"/>
      <c r="I69" s="16"/>
      <c r="J69" s="16"/>
      <c r="K69" s="16"/>
      <c r="L69" s="142"/>
      <c r="M69" s="142"/>
      <c r="N69" s="142"/>
      <c r="O69" s="142"/>
      <c r="P69" s="142"/>
      <c r="Q69" s="142"/>
      <c r="R69" s="142"/>
      <c r="S69" s="16"/>
      <c r="T69" s="142"/>
      <c r="U69" s="130"/>
      <c r="V69" s="130"/>
      <c r="W69" s="130"/>
      <c r="X69" s="130"/>
      <c r="Y69" s="130"/>
      <c r="Z69" s="131"/>
      <c r="AA69" s="130"/>
    </row>
    <row r="70" spans="2:27" s="126" customFormat="1" x14ac:dyDescent="0.25">
      <c r="B70" s="16"/>
      <c r="C70" s="16"/>
      <c r="D70" s="16"/>
      <c r="E70" s="16"/>
      <c r="F70" s="16"/>
      <c r="G70" s="16"/>
      <c r="H70" s="16"/>
      <c r="I70" s="16"/>
      <c r="J70" s="16"/>
      <c r="K70" s="16"/>
      <c r="L70" s="142"/>
      <c r="M70" s="142"/>
      <c r="N70" s="142"/>
      <c r="O70" s="142"/>
      <c r="P70" s="142"/>
      <c r="Q70" s="142"/>
      <c r="R70" s="142"/>
      <c r="S70" s="16"/>
      <c r="T70" s="142"/>
      <c r="U70" s="130"/>
      <c r="V70" s="130"/>
      <c r="W70" s="130"/>
      <c r="X70" s="130"/>
      <c r="Y70" s="130"/>
      <c r="Z70" s="131"/>
      <c r="AA70" s="130"/>
    </row>
    <row r="71" spans="2:27" s="126" customFormat="1" x14ac:dyDescent="0.25">
      <c r="B71" s="16"/>
      <c r="C71" s="16"/>
      <c r="D71" s="16"/>
      <c r="E71" s="16"/>
      <c r="F71" s="16"/>
      <c r="G71" s="16"/>
      <c r="H71" s="16"/>
      <c r="I71" s="16"/>
      <c r="J71" s="16"/>
      <c r="K71" s="16"/>
      <c r="L71" s="142"/>
      <c r="M71" s="142"/>
      <c r="N71" s="142"/>
      <c r="O71" s="142"/>
      <c r="P71" s="142"/>
      <c r="Q71" s="142"/>
      <c r="R71" s="142"/>
      <c r="S71" s="16"/>
      <c r="T71" s="142"/>
      <c r="U71" s="130"/>
      <c r="V71" s="130"/>
      <c r="W71" s="130"/>
      <c r="X71" s="130"/>
      <c r="Y71" s="130"/>
      <c r="Z71" s="131"/>
      <c r="AA71" s="130"/>
    </row>
    <row r="72" spans="2:27" s="126" customFormat="1" x14ac:dyDescent="0.25">
      <c r="B72" s="16"/>
      <c r="C72" s="16"/>
      <c r="D72" s="16"/>
      <c r="E72" s="16"/>
      <c r="F72" s="16"/>
      <c r="G72" s="16"/>
      <c r="H72" s="16"/>
      <c r="I72" s="16"/>
      <c r="J72" s="16"/>
      <c r="K72" s="16"/>
      <c r="L72" s="142"/>
      <c r="M72" s="142"/>
      <c r="N72" s="142"/>
      <c r="O72" s="142"/>
      <c r="P72" s="142"/>
      <c r="Q72" s="142"/>
      <c r="R72" s="142"/>
      <c r="S72" s="16"/>
      <c r="T72" s="142"/>
      <c r="U72" s="130"/>
      <c r="V72" s="130"/>
      <c r="W72" s="130"/>
      <c r="X72" s="130"/>
      <c r="Y72" s="130"/>
      <c r="Z72" s="131"/>
      <c r="AA72" s="130"/>
    </row>
    <row r="73" spans="2:27" s="126" customFormat="1" x14ac:dyDescent="0.25">
      <c r="B73" s="16"/>
      <c r="C73" s="16"/>
      <c r="D73" s="16"/>
      <c r="E73" s="16"/>
      <c r="F73" s="16"/>
      <c r="G73" s="16"/>
      <c r="H73" s="16"/>
      <c r="I73" s="16"/>
      <c r="J73" s="16"/>
      <c r="K73" s="16"/>
      <c r="L73" s="142"/>
      <c r="M73" s="142"/>
      <c r="N73" s="142"/>
      <c r="O73" s="142"/>
      <c r="P73" s="142"/>
      <c r="Q73" s="142"/>
      <c r="R73" s="142"/>
      <c r="S73" s="16"/>
      <c r="T73" s="142"/>
      <c r="U73" s="130"/>
      <c r="V73" s="130"/>
      <c r="W73" s="130"/>
      <c r="X73" s="130"/>
      <c r="Y73" s="130"/>
      <c r="Z73" s="131"/>
      <c r="AA73" s="130"/>
    </row>
    <row r="74" spans="2:27" s="126" customFormat="1" x14ac:dyDescent="0.25">
      <c r="B74" s="16"/>
      <c r="C74" s="16"/>
      <c r="D74" s="16"/>
      <c r="E74" s="16"/>
      <c r="F74" s="16"/>
      <c r="G74" s="16"/>
      <c r="H74" s="16"/>
      <c r="I74" s="16"/>
      <c r="J74" s="16"/>
      <c r="K74" s="16"/>
      <c r="L74" s="142"/>
      <c r="M74" s="142"/>
      <c r="N74" s="142"/>
      <c r="O74" s="142"/>
      <c r="P74" s="142"/>
      <c r="Q74" s="142"/>
      <c r="R74" s="142"/>
      <c r="S74" s="16"/>
      <c r="T74" s="142"/>
      <c r="U74" s="130"/>
      <c r="V74" s="130"/>
      <c r="W74" s="130"/>
      <c r="X74" s="130"/>
      <c r="Y74" s="130"/>
      <c r="Z74" s="131"/>
      <c r="AA74" s="130"/>
    </row>
    <row r="75" spans="2:27" s="126" customFormat="1" x14ac:dyDescent="0.25">
      <c r="B75" s="16"/>
      <c r="C75" s="16"/>
      <c r="D75" s="16"/>
      <c r="E75" s="16"/>
      <c r="F75" s="16"/>
      <c r="G75" s="16"/>
      <c r="H75" s="16"/>
      <c r="I75" s="16"/>
      <c r="J75" s="16"/>
      <c r="K75" s="16"/>
      <c r="L75" s="142"/>
      <c r="M75" s="142"/>
      <c r="N75" s="142"/>
      <c r="O75" s="142"/>
      <c r="P75" s="142"/>
      <c r="Q75" s="142"/>
      <c r="R75" s="142"/>
      <c r="S75" s="16"/>
      <c r="T75" s="142"/>
      <c r="U75" s="130"/>
      <c r="V75" s="130"/>
      <c r="W75" s="130"/>
      <c r="X75" s="130"/>
      <c r="Y75" s="130"/>
      <c r="Z75" s="131"/>
      <c r="AA75" s="130"/>
    </row>
    <row r="76" spans="2:27" s="126" customFormat="1" x14ac:dyDescent="0.25">
      <c r="B76" s="16"/>
      <c r="C76" s="16"/>
      <c r="D76" s="16"/>
      <c r="E76" s="16"/>
      <c r="F76" s="16"/>
      <c r="G76" s="16"/>
      <c r="H76" s="16"/>
      <c r="I76" s="16"/>
      <c r="J76" s="16"/>
      <c r="K76" s="16"/>
      <c r="L76" s="142"/>
      <c r="M76" s="142"/>
      <c r="N76" s="142"/>
      <c r="O76" s="142"/>
      <c r="P76" s="142"/>
      <c r="Q76" s="142"/>
      <c r="R76" s="142"/>
      <c r="S76" s="16"/>
      <c r="T76" s="142"/>
      <c r="U76" s="130"/>
      <c r="V76" s="130"/>
      <c r="W76" s="130"/>
      <c r="X76" s="130"/>
      <c r="Y76" s="130"/>
      <c r="Z76" s="131"/>
      <c r="AA76" s="130"/>
    </row>
    <row r="77" spans="2:27" s="126" customFormat="1" x14ac:dyDescent="0.25">
      <c r="B77" s="16"/>
      <c r="C77" s="16"/>
      <c r="D77" s="16"/>
      <c r="E77" s="16"/>
      <c r="F77" s="16"/>
      <c r="G77" s="16"/>
      <c r="H77" s="16"/>
      <c r="I77" s="16"/>
      <c r="J77" s="16"/>
      <c r="K77" s="16"/>
      <c r="L77" s="142"/>
      <c r="M77" s="142"/>
      <c r="N77" s="142"/>
      <c r="O77" s="142"/>
      <c r="P77" s="142"/>
      <c r="Q77" s="142"/>
      <c r="R77" s="142"/>
      <c r="S77" s="16"/>
      <c r="T77" s="142"/>
      <c r="U77" s="130"/>
      <c r="V77" s="130"/>
      <c r="W77" s="130"/>
      <c r="X77" s="130"/>
      <c r="Y77" s="130"/>
      <c r="Z77" s="131"/>
      <c r="AA77" s="130"/>
    </row>
    <row r="78" spans="2:27" s="126" customFormat="1" x14ac:dyDescent="0.25">
      <c r="B78" s="16"/>
      <c r="C78" s="16"/>
      <c r="D78" s="16"/>
      <c r="E78" s="16"/>
      <c r="F78" s="16"/>
      <c r="G78" s="16"/>
      <c r="H78" s="16"/>
      <c r="I78" s="16"/>
      <c r="J78" s="16"/>
      <c r="K78" s="16"/>
      <c r="L78" s="142"/>
      <c r="M78" s="142"/>
      <c r="N78" s="142"/>
      <c r="O78" s="142"/>
      <c r="P78" s="142"/>
      <c r="Q78" s="142"/>
      <c r="R78" s="142"/>
      <c r="S78" s="16"/>
      <c r="T78" s="142"/>
      <c r="U78" s="130"/>
      <c r="V78" s="130"/>
      <c r="W78" s="130"/>
      <c r="X78" s="130"/>
      <c r="Y78" s="130"/>
      <c r="Z78" s="131"/>
      <c r="AA78" s="130"/>
    </row>
    <row r="79" spans="2:27" s="126" customFormat="1" x14ac:dyDescent="0.25">
      <c r="B79" s="16"/>
      <c r="C79" s="16"/>
      <c r="D79" s="16"/>
      <c r="E79" s="16"/>
      <c r="F79" s="16"/>
      <c r="G79" s="16"/>
      <c r="H79" s="16"/>
      <c r="I79" s="16"/>
      <c r="J79" s="16"/>
      <c r="K79" s="16"/>
      <c r="L79" s="142"/>
      <c r="M79" s="142"/>
      <c r="N79" s="142"/>
      <c r="O79" s="142"/>
      <c r="P79" s="142"/>
      <c r="Q79" s="142"/>
      <c r="R79" s="142"/>
      <c r="S79" s="16"/>
      <c r="T79" s="142"/>
      <c r="U79" s="130"/>
      <c r="V79" s="130"/>
      <c r="W79" s="130"/>
      <c r="X79" s="130"/>
      <c r="Y79" s="130"/>
      <c r="Z79" s="131"/>
      <c r="AA79" s="130"/>
    </row>
    <row r="80" spans="2:27" s="126" customFormat="1" x14ac:dyDescent="0.25">
      <c r="B80" s="16"/>
      <c r="C80" s="16"/>
      <c r="D80" s="16"/>
      <c r="E80" s="16"/>
      <c r="F80" s="16"/>
      <c r="G80" s="16"/>
      <c r="H80" s="16"/>
      <c r="I80" s="16"/>
      <c r="J80" s="16"/>
      <c r="K80" s="16"/>
      <c r="L80" s="142"/>
      <c r="M80" s="142"/>
      <c r="N80" s="142"/>
      <c r="O80" s="142"/>
      <c r="P80" s="142"/>
      <c r="Q80" s="142"/>
      <c r="R80" s="142"/>
      <c r="S80" s="16"/>
      <c r="T80" s="142"/>
      <c r="U80" s="130"/>
      <c r="V80" s="130"/>
      <c r="W80" s="130"/>
      <c r="X80" s="130"/>
      <c r="Y80" s="130"/>
      <c r="Z80" s="131"/>
      <c r="AA80" s="130"/>
    </row>
    <row r="81" spans="2:27" s="126" customFormat="1" x14ac:dyDescent="0.25">
      <c r="B81" s="16"/>
      <c r="C81" s="16"/>
      <c r="D81" s="16"/>
      <c r="E81" s="16"/>
      <c r="F81" s="16"/>
      <c r="G81" s="16"/>
      <c r="H81" s="16"/>
      <c r="I81" s="16"/>
      <c r="J81" s="16"/>
      <c r="K81" s="16"/>
      <c r="L81" s="142"/>
      <c r="M81" s="142"/>
      <c r="N81" s="142"/>
      <c r="O81" s="142"/>
      <c r="P81" s="142"/>
      <c r="Q81" s="142"/>
      <c r="R81" s="142"/>
      <c r="S81" s="16"/>
      <c r="T81" s="142"/>
      <c r="U81" s="130"/>
      <c r="V81" s="130"/>
      <c r="W81" s="130"/>
      <c r="X81" s="130"/>
      <c r="Y81" s="130"/>
      <c r="Z81" s="131"/>
      <c r="AA81" s="130"/>
    </row>
    <row r="82" spans="2:27" s="126" customFormat="1" x14ac:dyDescent="0.25">
      <c r="B82" s="16"/>
      <c r="C82" s="16"/>
      <c r="D82" s="16"/>
      <c r="E82" s="16"/>
      <c r="F82" s="16"/>
      <c r="G82" s="16"/>
      <c r="H82" s="16"/>
      <c r="I82" s="16"/>
      <c r="J82" s="16"/>
      <c r="K82" s="16"/>
      <c r="L82" s="142"/>
      <c r="M82" s="142"/>
      <c r="N82" s="142"/>
      <c r="O82" s="142"/>
      <c r="P82" s="142"/>
      <c r="Q82" s="142"/>
      <c r="R82" s="142"/>
      <c r="S82" s="16"/>
      <c r="T82" s="142"/>
      <c r="U82" s="130"/>
      <c r="V82" s="130"/>
      <c r="W82" s="130"/>
      <c r="X82" s="130"/>
      <c r="Y82" s="130"/>
      <c r="Z82" s="131"/>
      <c r="AA82" s="130"/>
    </row>
    <row r="83" spans="2:27" s="126" customFormat="1" x14ac:dyDescent="0.25">
      <c r="B83" s="16"/>
      <c r="C83" s="16"/>
      <c r="D83" s="16"/>
      <c r="E83" s="16"/>
      <c r="F83" s="16"/>
      <c r="G83" s="16"/>
      <c r="H83" s="16"/>
      <c r="I83" s="16"/>
      <c r="J83" s="16"/>
      <c r="K83" s="16"/>
      <c r="L83" s="142"/>
      <c r="M83" s="142"/>
      <c r="N83" s="142"/>
      <c r="O83" s="142"/>
      <c r="P83" s="142"/>
      <c r="Q83" s="142"/>
      <c r="R83" s="142"/>
      <c r="S83" s="16"/>
      <c r="T83" s="142"/>
      <c r="U83" s="130"/>
      <c r="V83" s="130"/>
      <c r="W83" s="130"/>
      <c r="X83" s="130"/>
      <c r="Y83" s="130"/>
      <c r="Z83" s="131"/>
      <c r="AA83" s="130"/>
    </row>
    <row r="84" spans="2:27" s="126" customFormat="1" x14ac:dyDescent="0.25">
      <c r="B84" s="16"/>
      <c r="C84" s="16"/>
      <c r="D84" s="16"/>
      <c r="E84" s="16"/>
      <c r="F84" s="16"/>
      <c r="G84" s="16"/>
      <c r="H84" s="16"/>
      <c r="I84" s="16"/>
      <c r="J84" s="16"/>
      <c r="K84" s="16"/>
      <c r="L84" s="142"/>
      <c r="M84" s="142"/>
      <c r="N84" s="142"/>
      <c r="O84" s="142"/>
      <c r="P84" s="142"/>
      <c r="Q84" s="142"/>
      <c r="R84" s="142"/>
      <c r="S84" s="16"/>
      <c r="T84" s="142"/>
      <c r="U84" s="130"/>
      <c r="V84" s="130"/>
      <c r="W84" s="130"/>
      <c r="X84" s="130"/>
      <c r="Y84" s="130"/>
      <c r="Z84" s="131"/>
      <c r="AA84" s="130"/>
    </row>
    <row r="85" spans="2:27" s="126" customFormat="1" x14ac:dyDescent="0.25">
      <c r="B85" s="16"/>
      <c r="C85" s="16"/>
      <c r="D85" s="16"/>
      <c r="E85" s="16"/>
      <c r="F85" s="16"/>
      <c r="G85" s="16"/>
      <c r="H85" s="16"/>
      <c r="I85" s="16"/>
      <c r="J85" s="16"/>
      <c r="K85" s="16"/>
      <c r="L85" s="142"/>
      <c r="M85" s="142"/>
      <c r="N85" s="142"/>
      <c r="O85" s="142"/>
      <c r="P85" s="142"/>
      <c r="Q85" s="142"/>
      <c r="R85" s="142"/>
      <c r="S85" s="16"/>
      <c r="T85" s="142"/>
      <c r="U85" s="130"/>
      <c r="V85" s="130"/>
      <c r="W85" s="130"/>
      <c r="X85" s="130"/>
      <c r="Y85" s="130"/>
      <c r="Z85" s="131"/>
      <c r="AA85" s="130"/>
    </row>
    <row r="86" spans="2:27" s="126" customFormat="1" x14ac:dyDescent="0.25">
      <c r="B86" s="16"/>
      <c r="C86" s="16"/>
      <c r="D86" s="16"/>
      <c r="E86" s="16"/>
      <c r="F86" s="16"/>
      <c r="G86" s="16"/>
      <c r="H86" s="16"/>
      <c r="I86" s="16"/>
      <c r="J86" s="16"/>
      <c r="K86" s="16"/>
      <c r="L86" s="142"/>
      <c r="M86" s="142"/>
      <c r="N86" s="142"/>
      <c r="O86" s="142"/>
      <c r="P86" s="142"/>
      <c r="Q86" s="142"/>
      <c r="R86" s="142"/>
      <c r="S86" s="16"/>
      <c r="T86" s="142"/>
      <c r="U86" s="130"/>
      <c r="V86" s="130"/>
      <c r="W86" s="130"/>
      <c r="X86" s="130"/>
      <c r="Y86" s="130"/>
      <c r="Z86" s="131"/>
      <c r="AA86" s="130"/>
    </row>
    <row r="87" spans="2:27" s="126" customFormat="1" x14ac:dyDescent="0.25">
      <c r="B87" s="16"/>
      <c r="C87" s="16"/>
      <c r="D87" s="16"/>
      <c r="E87" s="16"/>
      <c r="F87" s="16"/>
      <c r="G87" s="16"/>
      <c r="H87" s="16"/>
      <c r="I87" s="16"/>
      <c r="J87" s="16"/>
      <c r="K87" s="16"/>
      <c r="L87" s="142"/>
      <c r="M87" s="142"/>
      <c r="N87" s="142"/>
      <c r="O87" s="142"/>
      <c r="P87" s="142"/>
      <c r="Q87" s="142"/>
      <c r="R87" s="142"/>
      <c r="S87" s="16"/>
      <c r="T87" s="142"/>
      <c r="U87" s="130"/>
      <c r="V87" s="130"/>
      <c r="W87" s="130"/>
      <c r="X87" s="130"/>
      <c r="Y87" s="130"/>
      <c r="Z87" s="131"/>
      <c r="AA87" s="130"/>
    </row>
    <row r="88" spans="2:27" s="126" customFormat="1" x14ac:dyDescent="0.25">
      <c r="B88" s="16"/>
      <c r="C88" s="16"/>
      <c r="D88" s="16"/>
      <c r="E88" s="16"/>
      <c r="F88" s="16"/>
      <c r="G88" s="16"/>
      <c r="H88" s="16"/>
      <c r="I88" s="16"/>
      <c r="J88" s="16"/>
      <c r="K88" s="16"/>
      <c r="L88" s="142"/>
      <c r="M88" s="142"/>
      <c r="N88" s="142"/>
      <c r="O88" s="142"/>
      <c r="P88" s="142"/>
      <c r="Q88" s="142"/>
      <c r="R88" s="142"/>
      <c r="S88" s="16"/>
      <c r="T88" s="142"/>
      <c r="U88" s="130"/>
      <c r="V88" s="130"/>
      <c r="W88" s="130"/>
      <c r="X88" s="130"/>
      <c r="Y88" s="130"/>
      <c r="Z88" s="131"/>
      <c r="AA88" s="130"/>
    </row>
    <row r="89" spans="2:27" s="126" customFormat="1" x14ac:dyDescent="0.25">
      <c r="B89" s="16"/>
      <c r="C89" s="16"/>
      <c r="D89" s="16"/>
      <c r="E89" s="16"/>
      <c r="F89" s="16"/>
      <c r="G89" s="16"/>
      <c r="H89" s="16"/>
      <c r="I89" s="16"/>
      <c r="J89" s="16"/>
      <c r="K89" s="16"/>
      <c r="L89" s="142"/>
      <c r="M89" s="142"/>
      <c r="N89" s="142"/>
      <c r="O89" s="142"/>
      <c r="P89" s="142"/>
      <c r="Q89" s="142"/>
      <c r="R89" s="142"/>
      <c r="S89" s="16"/>
      <c r="T89" s="142"/>
      <c r="U89" s="130"/>
      <c r="V89" s="130"/>
      <c r="W89" s="130"/>
      <c r="X89" s="130"/>
      <c r="Y89" s="130"/>
      <c r="Z89" s="131"/>
      <c r="AA89" s="130"/>
    </row>
    <row r="90" spans="2:27" s="126" customFormat="1" x14ac:dyDescent="0.25">
      <c r="B90" s="16"/>
      <c r="C90" s="16"/>
      <c r="D90" s="16"/>
      <c r="E90" s="16"/>
      <c r="F90" s="16"/>
      <c r="G90" s="16"/>
      <c r="H90" s="16"/>
      <c r="I90" s="16"/>
      <c r="J90" s="16"/>
      <c r="K90" s="16"/>
      <c r="L90" s="142"/>
      <c r="M90" s="142"/>
      <c r="N90" s="142"/>
      <c r="O90" s="142"/>
      <c r="P90" s="142"/>
      <c r="Q90" s="142"/>
      <c r="R90" s="142"/>
      <c r="S90" s="16"/>
      <c r="T90" s="142"/>
      <c r="U90" s="130"/>
      <c r="V90" s="130"/>
      <c r="W90" s="130"/>
      <c r="X90" s="130"/>
      <c r="Y90" s="130"/>
      <c r="Z90" s="131"/>
      <c r="AA90" s="130"/>
    </row>
    <row r="91" spans="2:27" s="126" customFormat="1" x14ac:dyDescent="0.25">
      <c r="B91" s="16"/>
      <c r="C91" s="16"/>
      <c r="D91" s="16"/>
      <c r="E91" s="16"/>
      <c r="F91" s="16"/>
      <c r="G91" s="16"/>
      <c r="H91" s="16"/>
      <c r="I91" s="16"/>
      <c r="J91" s="16"/>
      <c r="K91" s="16"/>
      <c r="L91" s="142"/>
      <c r="M91" s="142"/>
      <c r="N91" s="142"/>
      <c r="O91" s="142"/>
      <c r="P91" s="142"/>
      <c r="Q91" s="142"/>
      <c r="R91" s="142"/>
      <c r="S91" s="16"/>
      <c r="T91" s="142"/>
      <c r="U91" s="130"/>
      <c r="V91" s="130"/>
      <c r="W91" s="130"/>
      <c r="X91" s="130"/>
      <c r="Y91" s="130"/>
      <c r="Z91" s="131"/>
      <c r="AA91" s="130"/>
    </row>
    <row r="92" spans="2:27" s="126" customFormat="1" x14ac:dyDescent="0.25">
      <c r="B92" s="16"/>
      <c r="C92" s="16"/>
      <c r="D92" s="16"/>
      <c r="E92" s="16"/>
      <c r="F92" s="16"/>
      <c r="G92" s="16"/>
      <c r="H92" s="16"/>
      <c r="I92" s="16"/>
      <c r="J92" s="16"/>
      <c r="K92" s="16"/>
      <c r="L92" s="142"/>
      <c r="M92" s="142"/>
      <c r="N92" s="142"/>
      <c r="O92" s="142"/>
      <c r="P92" s="142"/>
      <c r="Q92" s="142"/>
      <c r="R92" s="142"/>
      <c r="S92" s="16"/>
      <c r="T92" s="142"/>
      <c r="U92" s="130"/>
      <c r="V92" s="130"/>
      <c r="W92" s="130"/>
      <c r="X92" s="130"/>
      <c r="Y92" s="130"/>
      <c r="Z92" s="131"/>
      <c r="AA92" s="130"/>
    </row>
    <row r="93" spans="2:27" s="126" customFormat="1" x14ac:dyDescent="0.25">
      <c r="B93" s="16"/>
      <c r="C93" s="16"/>
      <c r="D93" s="16"/>
      <c r="E93" s="16"/>
      <c r="F93" s="16"/>
      <c r="G93" s="16"/>
      <c r="H93" s="16"/>
      <c r="I93" s="16"/>
      <c r="J93" s="16"/>
      <c r="K93" s="16"/>
      <c r="L93" s="142"/>
      <c r="M93" s="142"/>
      <c r="N93" s="142"/>
      <c r="O93" s="142"/>
      <c r="P93" s="142"/>
      <c r="Q93" s="142"/>
      <c r="R93" s="142"/>
      <c r="S93" s="16"/>
      <c r="T93" s="142"/>
      <c r="U93" s="130"/>
      <c r="V93" s="130"/>
      <c r="W93" s="130"/>
      <c r="X93" s="130"/>
      <c r="Y93" s="130"/>
      <c r="Z93" s="131"/>
      <c r="AA93" s="130"/>
    </row>
    <row r="94" spans="2:27" s="126" customFormat="1" x14ac:dyDescent="0.25">
      <c r="B94" s="16"/>
      <c r="C94" s="16"/>
      <c r="D94" s="16"/>
      <c r="E94" s="16"/>
      <c r="F94" s="16"/>
      <c r="G94" s="16"/>
      <c r="H94" s="16"/>
      <c r="I94" s="16"/>
      <c r="J94" s="16"/>
      <c r="K94" s="16"/>
      <c r="L94" s="142"/>
      <c r="M94" s="142"/>
      <c r="N94" s="142"/>
      <c r="O94" s="142"/>
      <c r="P94" s="142"/>
      <c r="Q94" s="142"/>
      <c r="R94" s="142"/>
      <c r="S94" s="16"/>
      <c r="T94" s="142"/>
      <c r="U94" s="130"/>
      <c r="V94" s="130"/>
      <c r="W94" s="130"/>
      <c r="X94" s="130"/>
      <c r="Y94" s="130"/>
      <c r="Z94" s="131"/>
      <c r="AA94" s="130"/>
    </row>
    <row r="95" spans="2:27" s="126" customFormat="1" x14ac:dyDescent="0.25">
      <c r="B95" s="16"/>
      <c r="C95" s="16"/>
      <c r="D95" s="16"/>
      <c r="E95" s="16"/>
      <c r="F95" s="16"/>
      <c r="G95" s="16"/>
      <c r="H95" s="16"/>
      <c r="I95" s="16"/>
      <c r="J95" s="16"/>
      <c r="K95" s="16"/>
      <c r="L95" s="142"/>
      <c r="M95" s="142"/>
      <c r="N95" s="142"/>
      <c r="O95" s="142"/>
      <c r="P95" s="142"/>
      <c r="Q95" s="142"/>
      <c r="R95" s="142"/>
      <c r="S95" s="16"/>
      <c r="T95" s="142"/>
      <c r="U95" s="130"/>
      <c r="V95" s="130"/>
      <c r="W95" s="130"/>
      <c r="X95" s="130"/>
      <c r="Y95" s="130"/>
      <c r="Z95" s="131"/>
      <c r="AA95" s="130"/>
    </row>
    <row r="96" spans="2:27" s="126" customFormat="1" x14ac:dyDescent="0.25">
      <c r="B96" s="16"/>
      <c r="C96" s="16"/>
      <c r="D96" s="16"/>
      <c r="E96" s="16"/>
      <c r="F96" s="16"/>
      <c r="G96" s="16"/>
      <c r="H96" s="16"/>
      <c r="I96" s="16"/>
      <c r="J96" s="16"/>
      <c r="K96" s="16"/>
      <c r="L96" s="142"/>
      <c r="M96" s="142"/>
      <c r="N96" s="142"/>
      <c r="O96" s="142"/>
      <c r="P96" s="142"/>
      <c r="Q96" s="142"/>
      <c r="R96" s="142"/>
      <c r="S96" s="16"/>
      <c r="T96" s="142"/>
      <c r="U96" s="130"/>
      <c r="V96" s="130"/>
      <c r="W96" s="130"/>
      <c r="X96" s="130"/>
      <c r="Y96" s="130"/>
      <c r="Z96" s="131"/>
      <c r="AA96" s="130"/>
    </row>
    <row r="97" spans="2:27" s="126" customFormat="1" x14ac:dyDescent="0.25">
      <c r="B97" s="16"/>
      <c r="C97" s="16"/>
      <c r="D97" s="16"/>
      <c r="E97" s="16"/>
      <c r="F97" s="16"/>
      <c r="G97" s="16"/>
      <c r="H97" s="16"/>
      <c r="I97" s="16"/>
      <c r="J97" s="16"/>
      <c r="K97" s="16"/>
      <c r="L97" s="142"/>
      <c r="M97" s="142"/>
      <c r="N97" s="142"/>
      <c r="O97" s="142"/>
      <c r="P97" s="142"/>
      <c r="Q97" s="142"/>
      <c r="R97" s="142"/>
      <c r="S97" s="16"/>
      <c r="T97" s="142"/>
      <c r="U97" s="130"/>
      <c r="V97" s="130"/>
      <c r="W97" s="130"/>
      <c r="X97" s="130"/>
      <c r="Y97" s="130"/>
      <c r="Z97" s="131"/>
      <c r="AA97" s="130"/>
    </row>
    <row r="98" spans="2:27" s="126" customFormat="1" x14ac:dyDescent="0.25">
      <c r="B98" s="16"/>
      <c r="C98" s="16"/>
      <c r="D98" s="16"/>
      <c r="E98" s="16"/>
      <c r="F98" s="16"/>
      <c r="G98" s="16"/>
      <c r="H98" s="16"/>
      <c r="I98" s="16"/>
      <c r="J98" s="16"/>
      <c r="K98" s="16"/>
      <c r="L98" s="142"/>
      <c r="M98" s="142"/>
      <c r="N98" s="142"/>
      <c r="O98" s="142"/>
      <c r="P98" s="142"/>
      <c r="Q98" s="142"/>
      <c r="R98" s="142"/>
      <c r="S98" s="16"/>
      <c r="T98" s="142"/>
      <c r="U98" s="130"/>
      <c r="V98" s="130"/>
      <c r="W98" s="130"/>
      <c r="X98" s="130"/>
      <c r="Y98" s="130"/>
      <c r="Z98" s="131"/>
      <c r="AA98" s="130"/>
    </row>
    <row r="99" spans="2:27" s="126" customFormat="1" x14ac:dyDescent="0.25">
      <c r="B99" s="16"/>
      <c r="C99" s="16"/>
      <c r="D99" s="16"/>
      <c r="E99" s="16"/>
      <c r="F99" s="16"/>
      <c r="G99" s="16"/>
      <c r="H99" s="16"/>
      <c r="I99" s="16"/>
      <c r="J99" s="16"/>
      <c r="K99" s="16"/>
      <c r="L99" s="142"/>
      <c r="M99" s="142"/>
      <c r="N99" s="142"/>
      <c r="O99" s="142"/>
      <c r="P99" s="142"/>
      <c r="Q99" s="142"/>
      <c r="R99" s="142"/>
      <c r="S99" s="16"/>
      <c r="T99" s="142"/>
      <c r="U99" s="130"/>
      <c r="V99" s="130"/>
      <c r="W99" s="130"/>
      <c r="X99" s="130"/>
      <c r="Y99" s="130"/>
      <c r="Z99" s="131"/>
      <c r="AA99" s="130"/>
    </row>
    <row r="100" spans="2:27" s="126" customFormat="1" x14ac:dyDescent="0.25">
      <c r="B100" s="16"/>
      <c r="C100" s="16"/>
      <c r="D100" s="16"/>
      <c r="E100" s="16"/>
      <c r="F100" s="16"/>
      <c r="G100" s="16"/>
      <c r="H100" s="16"/>
      <c r="I100" s="16"/>
      <c r="J100" s="16"/>
      <c r="K100" s="16"/>
      <c r="L100" s="142"/>
      <c r="M100" s="142"/>
      <c r="N100" s="142"/>
      <c r="O100" s="142"/>
      <c r="P100" s="142"/>
      <c r="Q100" s="142"/>
      <c r="R100" s="142"/>
      <c r="S100" s="16"/>
      <c r="T100" s="142"/>
      <c r="U100" s="130"/>
      <c r="V100" s="130"/>
      <c r="W100" s="130"/>
      <c r="X100" s="130"/>
      <c r="Y100" s="130"/>
      <c r="Z100" s="131"/>
      <c r="AA100" s="130"/>
    </row>
    <row r="101" spans="2:27" s="126" customFormat="1" x14ac:dyDescent="0.25">
      <c r="B101" s="16"/>
      <c r="C101" s="16"/>
      <c r="D101" s="16"/>
      <c r="E101" s="16"/>
      <c r="F101" s="16"/>
      <c r="G101" s="16"/>
      <c r="H101" s="16"/>
      <c r="I101" s="16"/>
      <c r="J101" s="16"/>
      <c r="K101" s="16"/>
      <c r="L101" s="142"/>
      <c r="M101" s="142"/>
      <c r="N101" s="142"/>
      <c r="O101" s="142"/>
      <c r="P101" s="142"/>
      <c r="Q101" s="142"/>
      <c r="R101" s="142"/>
      <c r="S101" s="16"/>
      <c r="T101" s="142"/>
      <c r="U101" s="130"/>
      <c r="V101" s="130"/>
      <c r="W101" s="130"/>
      <c r="X101" s="130"/>
      <c r="Y101" s="130"/>
      <c r="Z101" s="131"/>
      <c r="AA101" s="130"/>
    </row>
    <row r="102" spans="2:27" s="126" customFormat="1" x14ac:dyDescent="0.25">
      <c r="B102" s="16"/>
      <c r="C102" s="16"/>
      <c r="D102" s="16"/>
      <c r="E102" s="16"/>
      <c r="F102" s="16"/>
      <c r="G102" s="16"/>
      <c r="H102" s="16"/>
      <c r="I102" s="16"/>
      <c r="J102" s="16"/>
      <c r="K102" s="16"/>
      <c r="L102" s="142"/>
      <c r="M102" s="142"/>
      <c r="N102" s="142"/>
      <c r="O102" s="142"/>
      <c r="P102" s="142"/>
      <c r="Q102" s="142"/>
      <c r="R102" s="142"/>
      <c r="S102" s="16"/>
      <c r="T102" s="142"/>
      <c r="U102" s="130"/>
      <c r="V102" s="130"/>
      <c r="W102" s="130"/>
      <c r="X102" s="130"/>
      <c r="Y102" s="130"/>
      <c r="Z102" s="131"/>
      <c r="AA102" s="130"/>
    </row>
    <row r="103" spans="2:27" s="126" customFormat="1" x14ac:dyDescent="0.25">
      <c r="B103" s="16"/>
      <c r="C103" s="16"/>
      <c r="D103" s="16"/>
      <c r="E103" s="16"/>
      <c r="F103" s="16"/>
      <c r="G103" s="16"/>
      <c r="H103" s="16"/>
      <c r="I103" s="16"/>
      <c r="J103" s="16"/>
      <c r="K103" s="16"/>
      <c r="L103" s="142"/>
      <c r="M103" s="142"/>
      <c r="N103" s="142"/>
      <c r="O103" s="142"/>
      <c r="P103" s="142"/>
      <c r="Q103" s="142"/>
      <c r="R103" s="142"/>
      <c r="S103" s="16"/>
      <c r="T103" s="142"/>
      <c r="U103" s="130"/>
      <c r="V103" s="130"/>
      <c r="W103" s="130"/>
      <c r="X103" s="130"/>
      <c r="Y103" s="130"/>
      <c r="Z103" s="131"/>
      <c r="AA103" s="130"/>
    </row>
    <row r="104" spans="2:27" s="126" customFormat="1" x14ac:dyDescent="0.25">
      <c r="B104" s="16"/>
      <c r="C104" s="16"/>
      <c r="D104" s="16"/>
      <c r="E104" s="16"/>
      <c r="F104" s="16"/>
      <c r="G104" s="16"/>
      <c r="H104" s="16"/>
      <c r="I104" s="16"/>
      <c r="J104" s="16"/>
      <c r="K104" s="16"/>
      <c r="L104" s="142"/>
      <c r="M104" s="142"/>
      <c r="N104" s="142"/>
      <c r="O104" s="142"/>
      <c r="P104" s="142"/>
      <c r="Q104" s="142"/>
      <c r="R104" s="142"/>
      <c r="S104" s="16"/>
      <c r="T104" s="142"/>
      <c r="U104" s="130"/>
      <c r="V104" s="130"/>
      <c r="W104" s="130"/>
      <c r="X104" s="130"/>
      <c r="Y104" s="130"/>
      <c r="Z104" s="131"/>
      <c r="AA104" s="130"/>
    </row>
    <row r="105" spans="2:27" s="126" customFormat="1" x14ac:dyDescent="0.25">
      <c r="B105" s="16"/>
      <c r="C105" s="16"/>
      <c r="D105" s="16"/>
      <c r="E105" s="16"/>
      <c r="F105" s="16"/>
      <c r="G105" s="16"/>
      <c r="H105" s="16"/>
      <c r="I105" s="16"/>
      <c r="J105" s="16"/>
      <c r="K105" s="16"/>
      <c r="L105" s="142"/>
      <c r="M105" s="142"/>
      <c r="N105" s="142"/>
      <c r="O105" s="142"/>
      <c r="P105" s="142"/>
      <c r="Q105" s="142"/>
      <c r="R105" s="142"/>
      <c r="S105" s="16"/>
      <c r="T105" s="142"/>
      <c r="U105" s="130"/>
      <c r="V105" s="130"/>
      <c r="W105" s="130"/>
      <c r="X105" s="130"/>
      <c r="Y105" s="130"/>
      <c r="Z105" s="131"/>
      <c r="AA105" s="130"/>
    </row>
    <row r="106" spans="2:27" s="126" customFormat="1" x14ac:dyDescent="0.25">
      <c r="B106" s="16"/>
      <c r="C106" s="16"/>
      <c r="D106" s="16"/>
      <c r="E106" s="16"/>
      <c r="F106" s="16"/>
      <c r="G106" s="16"/>
      <c r="H106" s="16"/>
      <c r="I106" s="16"/>
      <c r="J106" s="16"/>
      <c r="K106" s="16"/>
      <c r="L106" s="142"/>
      <c r="M106" s="142"/>
      <c r="N106" s="142"/>
      <c r="O106" s="142"/>
      <c r="P106" s="142"/>
      <c r="Q106" s="142"/>
      <c r="R106" s="142"/>
      <c r="S106" s="16"/>
      <c r="T106" s="142"/>
      <c r="U106" s="130"/>
      <c r="V106" s="130"/>
      <c r="W106" s="130"/>
      <c r="X106" s="130"/>
      <c r="Y106" s="130"/>
      <c r="Z106" s="131"/>
      <c r="AA106" s="130"/>
    </row>
    <row r="107" spans="2:27" s="126" customFormat="1" x14ac:dyDescent="0.25">
      <c r="B107" s="16"/>
      <c r="C107" s="16"/>
      <c r="D107" s="16"/>
      <c r="E107" s="16"/>
      <c r="F107" s="16"/>
      <c r="G107" s="16"/>
      <c r="H107" s="16"/>
      <c r="I107" s="16"/>
      <c r="J107" s="16"/>
      <c r="K107" s="16"/>
      <c r="L107" s="142"/>
      <c r="M107" s="142"/>
      <c r="N107" s="142"/>
      <c r="O107" s="142"/>
      <c r="P107" s="142"/>
      <c r="Q107" s="142"/>
      <c r="R107" s="142"/>
      <c r="S107" s="16"/>
      <c r="T107" s="142"/>
      <c r="U107" s="130"/>
      <c r="V107" s="130"/>
      <c r="W107" s="130"/>
      <c r="X107" s="130"/>
      <c r="Y107" s="130"/>
      <c r="Z107" s="131"/>
      <c r="AA107" s="130"/>
    </row>
    <row r="108" spans="2:27" s="126" customFormat="1" x14ac:dyDescent="0.25">
      <c r="B108" s="16"/>
      <c r="C108" s="16"/>
      <c r="D108" s="16"/>
      <c r="E108" s="16"/>
      <c r="F108" s="16"/>
      <c r="G108" s="16"/>
      <c r="H108" s="16"/>
      <c r="I108" s="16"/>
      <c r="J108" s="16"/>
      <c r="K108" s="16"/>
      <c r="L108" s="142"/>
      <c r="M108" s="142"/>
      <c r="N108" s="142"/>
      <c r="O108" s="142"/>
      <c r="P108" s="142"/>
      <c r="Q108" s="142"/>
      <c r="R108" s="142"/>
      <c r="S108" s="16"/>
      <c r="T108" s="142"/>
      <c r="U108" s="130"/>
      <c r="V108" s="130"/>
      <c r="W108" s="130"/>
      <c r="X108" s="130"/>
      <c r="Y108" s="130"/>
      <c r="Z108" s="131"/>
      <c r="AA108" s="130"/>
    </row>
    <row r="109" spans="2:27" s="126" customFormat="1" x14ac:dyDescent="0.25">
      <c r="B109" s="16"/>
      <c r="C109" s="16"/>
      <c r="D109" s="16"/>
      <c r="E109" s="16"/>
      <c r="F109" s="16"/>
      <c r="G109" s="16"/>
      <c r="H109" s="16"/>
      <c r="I109" s="16"/>
      <c r="J109" s="16"/>
      <c r="K109" s="16"/>
      <c r="L109" s="142"/>
      <c r="M109" s="142"/>
      <c r="N109" s="142"/>
      <c r="O109" s="142"/>
      <c r="P109" s="142"/>
      <c r="Q109" s="142"/>
      <c r="R109" s="142"/>
      <c r="S109" s="16"/>
      <c r="T109" s="142"/>
      <c r="U109" s="130"/>
      <c r="V109" s="130"/>
      <c r="W109" s="130"/>
      <c r="X109" s="130"/>
      <c r="Y109" s="130"/>
      <c r="Z109" s="131"/>
      <c r="AA109" s="130"/>
    </row>
    <row r="110" spans="2:27" s="126" customFormat="1" x14ac:dyDescent="0.25">
      <c r="B110" s="16"/>
      <c r="C110" s="16"/>
      <c r="D110" s="16"/>
      <c r="E110" s="16"/>
      <c r="F110" s="16"/>
      <c r="G110" s="16"/>
      <c r="H110" s="16"/>
      <c r="I110" s="16"/>
      <c r="J110" s="16"/>
      <c r="K110" s="16"/>
      <c r="L110" s="142"/>
      <c r="M110" s="142"/>
      <c r="N110" s="142"/>
      <c r="O110" s="142"/>
      <c r="P110" s="142"/>
      <c r="Q110" s="142"/>
      <c r="R110" s="142"/>
      <c r="S110" s="16"/>
      <c r="T110" s="142"/>
      <c r="U110" s="130"/>
      <c r="V110" s="130"/>
      <c r="W110" s="130"/>
      <c r="X110" s="130"/>
      <c r="Y110" s="130"/>
      <c r="Z110" s="131"/>
      <c r="AA110" s="130"/>
    </row>
    <row r="111" spans="2:27" s="126" customFormat="1" x14ac:dyDescent="0.25">
      <c r="B111" s="16"/>
      <c r="C111" s="16"/>
      <c r="D111" s="16"/>
      <c r="E111" s="16"/>
      <c r="F111" s="16"/>
      <c r="G111" s="16"/>
      <c r="H111" s="16"/>
      <c r="I111" s="16"/>
      <c r="J111" s="16"/>
      <c r="K111" s="16"/>
      <c r="L111" s="142"/>
      <c r="M111" s="142"/>
      <c r="N111" s="142"/>
      <c r="O111" s="142"/>
      <c r="P111" s="142"/>
      <c r="Q111" s="142"/>
      <c r="R111" s="142"/>
      <c r="S111" s="16"/>
      <c r="T111" s="142"/>
      <c r="U111" s="130"/>
      <c r="V111" s="130"/>
      <c r="W111" s="130"/>
      <c r="X111" s="130"/>
      <c r="Y111" s="130"/>
      <c r="Z111" s="131"/>
      <c r="AA111" s="130"/>
    </row>
    <row r="112" spans="2:27" s="126" customFormat="1" x14ac:dyDescent="0.25">
      <c r="B112" s="16"/>
      <c r="C112" s="16"/>
      <c r="D112" s="16"/>
      <c r="E112" s="16"/>
      <c r="F112" s="16"/>
      <c r="G112" s="16"/>
      <c r="H112" s="16"/>
      <c r="I112" s="16"/>
      <c r="J112" s="16"/>
      <c r="K112" s="16"/>
      <c r="L112" s="142"/>
      <c r="M112" s="142"/>
      <c r="N112" s="142"/>
      <c r="O112" s="142"/>
      <c r="P112" s="142"/>
      <c r="Q112" s="142"/>
      <c r="R112" s="142"/>
      <c r="S112" s="16"/>
      <c r="T112" s="142"/>
      <c r="U112" s="130"/>
      <c r="V112" s="130"/>
      <c r="W112" s="130"/>
      <c r="X112" s="130"/>
      <c r="Y112" s="130"/>
      <c r="Z112" s="131"/>
      <c r="AA112" s="130"/>
    </row>
    <row r="113" spans="2:27" s="126" customFormat="1" x14ac:dyDescent="0.25">
      <c r="B113" s="16"/>
      <c r="C113" s="16"/>
      <c r="D113" s="16"/>
      <c r="E113" s="16"/>
      <c r="F113" s="16"/>
      <c r="G113" s="16"/>
      <c r="H113" s="16"/>
      <c r="I113" s="16"/>
      <c r="J113" s="16"/>
      <c r="K113" s="16"/>
      <c r="L113" s="142"/>
      <c r="M113" s="142"/>
      <c r="N113" s="142"/>
      <c r="O113" s="142"/>
      <c r="P113" s="142"/>
      <c r="Q113" s="142"/>
      <c r="R113" s="142"/>
      <c r="S113" s="16"/>
      <c r="T113" s="142"/>
      <c r="U113" s="130"/>
      <c r="V113" s="130"/>
      <c r="W113" s="130"/>
      <c r="X113" s="130"/>
      <c r="Y113" s="130"/>
      <c r="Z113" s="131"/>
      <c r="AA113" s="130"/>
    </row>
    <row r="114" spans="2:27" s="126" customFormat="1" x14ac:dyDescent="0.25">
      <c r="B114" s="16"/>
      <c r="C114" s="16"/>
      <c r="D114" s="16"/>
      <c r="E114" s="16"/>
      <c r="F114" s="16"/>
      <c r="G114" s="16"/>
      <c r="H114" s="16"/>
      <c r="I114" s="16"/>
      <c r="J114" s="16"/>
      <c r="K114" s="16"/>
      <c r="L114" s="142"/>
      <c r="M114" s="142"/>
      <c r="N114" s="142"/>
      <c r="O114" s="142"/>
      <c r="P114" s="142"/>
      <c r="Q114" s="142"/>
      <c r="R114" s="142"/>
      <c r="S114" s="16"/>
      <c r="T114" s="142"/>
      <c r="U114" s="130"/>
      <c r="V114" s="130"/>
      <c r="W114" s="130"/>
      <c r="X114" s="130"/>
      <c r="Y114" s="130"/>
      <c r="Z114" s="131"/>
      <c r="AA114" s="130"/>
    </row>
    <row r="115" spans="2:27" s="126" customFormat="1" x14ac:dyDescent="0.25">
      <c r="B115" s="16"/>
      <c r="C115" s="16"/>
      <c r="D115" s="16"/>
      <c r="E115" s="16"/>
      <c r="F115" s="16"/>
      <c r="G115" s="16"/>
      <c r="H115" s="16"/>
      <c r="I115" s="16"/>
      <c r="J115" s="16"/>
      <c r="K115" s="16"/>
      <c r="L115" s="142"/>
      <c r="M115" s="142"/>
      <c r="N115" s="142"/>
      <c r="O115" s="142"/>
      <c r="P115" s="142"/>
      <c r="Q115" s="142"/>
      <c r="R115" s="142"/>
      <c r="S115" s="16"/>
      <c r="T115" s="142"/>
      <c r="U115" s="130"/>
      <c r="V115" s="130"/>
      <c r="W115" s="130"/>
      <c r="X115" s="130"/>
      <c r="Y115" s="130"/>
      <c r="Z115" s="131"/>
      <c r="AA115" s="130"/>
    </row>
    <row r="116" spans="2:27" s="126" customFormat="1" x14ac:dyDescent="0.25">
      <c r="B116" s="16"/>
      <c r="C116" s="16"/>
      <c r="D116" s="16"/>
      <c r="E116" s="16"/>
      <c r="F116" s="16"/>
      <c r="G116" s="16"/>
      <c r="H116" s="16"/>
      <c r="I116" s="16"/>
      <c r="J116" s="16"/>
      <c r="K116" s="16"/>
      <c r="L116" s="142"/>
      <c r="M116" s="142"/>
      <c r="N116" s="142"/>
      <c r="O116" s="142"/>
      <c r="P116" s="142"/>
      <c r="Q116" s="142"/>
      <c r="R116" s="142"/>
      <c r="S116" s="16"/>
      <c r="T116" s="142"/>
      <c r="U116" s="130"/>
      <c r="V116" s="130"/>
      <c r="W116" s="130"/>
      <c r="X116" s="130"/>
      <c r="Y116" s="130"/>
      <c r="Z116" s="131"/>
      <c r="AA116" s="130"/>
    </row>
    <row r="117" spans="2:27" s="126" customFormat="1" x14ac:dyDescent="0.25">
      <c r="B117" s="16"/>
      <c r="C117" s="16"/>
      <c r="D117" s="16"/>
      <c r="E117" s="16"/>
      <c r="F117" s="16"/>
      <c r="G117" s="16"/>
      <c r="H117" s="16"/>
      <c r="I117" s="16"/>
      <c r="J117" s="16"/>
      <c r="K117" s="16"/>
      <c r="L117" s="142"/>
      <c r="M117" s="142"/>
      <c r="N117" s="142"/>
      <c r="O117" s="142"/>
      <c r="P117" s="142"/>
      <c r="Q117" s="142"/>
      <c r="R117" s="142"/>
      <c r="S117" s="16"/>
      <c r="T117" s="142"/>
      <c r="U117" s="130"/>
      <c r="V117" s="130"/>
      <c r="W117" s="130"/>
      <c r="X117" s="130"/>
      <c r="Y117" s="130"/>
      <c r="Z117" s="131"/>
      <c r="AA117" s="130"/>
    </row>
    <row r="118" spans="2:27" s="126" customFormat="1" x14ac:dyDescent="0.25">
      <c r="B118" s="16"/>
      <c r="C118" s="16"/>
      <c r="D118" s="16"/>
      <c r="E118" s="16"/>
      <c r="F118" s="16"/>
      <c r="G118" s="16"/>
      <c r="H118" s="16"/>
      <c r="I118" s="16"/>
      <c r="J118" s="16"/>
      <c r="K118" s="16"/>
      <c r="L118" s="142"/>
      <c r="M118" s="142"/>
      <c r="N118" s="142"/>
      <c r="O118" s="142"/>
      <c r="P118" s="142"/>
      <c r="Q118" s="142"/>
      <c r="R118" s="142"/>
      <c r="S118" s="16"/>
      <c r="T118" s="142"/>
      <c r="U118" s="130"/>
      <c r="V118" s="130"/>
      <c r="W118" s="130"/>
      <c r="X118" s="130"/>
      <c r="Y118" s="130"/>
      <c r="Z118" s="131"/>
      <c r="AA118" s="130"/>
    </row>
    <row r="119" spans="2:27" s="126" customFormat="1" x14ac:dyDescent="0.25">
      <c r="B119" s="16"/>
      <c r="C119" s="16"/>
      <c r="D119" s="16"/>
      <c r="E119" s="16"/>
      <c r="F119" s="16"/>
      <c r="G119" s="16"/>
      <c r="H119" s="16"/>
      <c r="I119" s="16"/>
      <c r="J119" s="16"/>
      <c r="K119" s="16"/>
      <c r="L119" s="142"/>
      <c r="M119" s="142"/>
      <c r="N119" s="142"/>
      <c r="O119" s="142"/>
      <c r="P119" s="142"/>
      <c r="Q119" s="142"/>
      <c r="R119" s="142"/>
      <c r="S119" s="16"/>
      <c r="T119" s="142"/>
      <c r="U119" s="130"/>
      <c r="V119" s="130"/>
      <c r="W119" s="130"/>
      <c r="X119" s="130"/>
      <c r="Y119" s="130"/>
      <c r="Z119" s="131"/>
      <c r="AA119" s="130"/>
    </row>
    <row r="120" spans="2:27" s="126" customFormat="1" x14ac:dyDescent="0.25">
      <c r="B120" s="16"/>
      <c r="C120" s="16"/>
      <c r="D120" s="16"/>
      <c r="E120" s="16"/>
      <c r="F120" s="16"/>
      <c r="G120" s="16"/>
      <c r="H120" s="16"/>
      <c r="I120" s="16"/>
      <c r="J120" s="16"/>
      <c r="K120" s="16"/>
      <c r="L120" s="142"/>
      <c r="M120" s="142"/>
      <c r="N120" s="142"/>
      <c r="O120" s="142"/>
      <c r="P120" s="142"/>
      <c r="Q120" s="142"/>
      <c r="R120" s="142"/>
      <c r="S120" s="16"/>
      <c r="T120" s="142"/>
      <c r="U120" s="130"/>
      <c r="V120" s="130"/>
      <c r="W120" s="130"/>
      <c r="X120" s="130"/>
      <c r="Y120" s="130"/>
      <c r="Z120" s="131"/>
      <c r="AA120" s="130"/>
    </row>
    <row r="121" spans="2:27" s="126" customFormat="1" x14ac:dyDescent="0.25">
      <c r="B121" s="16"/>
      <c r="C121" s="16"/>
      <c r="D121" s="16"/>
      <c r="E121" s="16"/>
      <c r="F121" s="16"/>
      <c r="G121" s="16"/>
      <c r="H121" s="16"/>
      <c r="I121" s="16"/>
      <c r="J121" s="16"/>
      <c r="K121" s="16"/>
      <c r="L121" s="142"/>
      <c r="M121" s="142"/>
      <c r="N121" s="142"/>
      <c r="O121" s="142"/>
      <c r="P121" s="142"/>
      <c r="Q121" s="142"/>
      <c r="R121" s="142"/>
      <c r="S121" s="16"/>
      <c r="T121" s="142"/>
      <c r="U121" s="130"/>
      <c r="V121" s="130"/>
      <c r="W121" s="130"/>
      <c r="X121" s="130"/>
      <c r="Y121" s="130"/>
      <c r="Z121" s="131"/>
      <c r="AA121" s="130"/>
    </row>
    <row r="122" spans="2:27" s="126" customFormat="1" x14ac:dyDescent="0.25">
      <c r="B122" s="16"/>
      <c r="C122" s="16"/>
      <c r="D122" s="16"/>
      <c r="E122" s="16"/>
      <c r="F122" s="16"/>
      <c r="G122" s="16"/>
      <c r="H122" s="16"/>
      <c r="I122" s="16"/>
      <c r="J122" s="16"/>
      <c r="K122" s="16"/>
      <c r="L122" s="142"/>
      <c r="M122" s="142"/>
      <c r="N122" s="142"/>
      <c r="O122" s="142"/>
      <c r="P122" s="142"/>
      <c r="Q122" s="142"/>
      <c r="R122" s="142"/>
      <c r="S122" s="16"/>
      <c r="T122" s="142"/>
      <c r="U122" s="130"/>
      <c r="V122" s="130"/>
      <c r="W122" s="130"/>
      <c r="X122" s="130"/>
      <c r="Y122" s="130"/>
      <c r="Z122" s="131"/>
      <c r="AA122" s="130"/>
    </row>
    <row r="123" spans="2:27" s="126" customFormat="1" x14ac:dyDescent="0.25">
      <c r="B123" s="16"/>
      <c r="C123" s="16"/>
      <c r="D123" s="16"/>
      <c r="E123" s="16"/>
      <c r="F123" s="16"/>
      <c r="G123" s="16"/>
      <c r="H123" s="16"/>
      <c r="I123" s="16"/>
      <c r="J123" s="16"/>
      <c r="K123" s="16"/>
      <c r="L123" s="142"/>
      <c r="M123" s="142"/>
      <c r="N123" s="142"/>
      <c r="O123" s="142"/>
      <c r="P123" s="142"/>
      <c r="Q123" s="142"/>
      <c r="R123" s="142"/>
      <c r="S123" s="16"/>
      <c r="T123" s="142"/>
      <c r="U123" s="130"/>
      <c r="V123" s="130"/>
      <c r="W123" s="130"/>
      <c r="X123" s="130"/>
      <c r="Y123" s="130"/>
      <c r="Z123" s="131"/>
      <c r="AA123" s="130"/>
    </row>
    <row r="124" spans="2:27" s="126" customFormat="1" x14ac:dyDescent="0.25">
      <c r="B124" s="16"/>
      <c r="C124" s="16"/>
      <c r="D124" s="16"/>
      <c r="E124" s="16"/>
      <c r="F124" s="16"/>
      <c r="G124" s="16"/>
      <c r="H124" s="16"/>
      <c r="I124" s="16"/>
      <c r="J124" s="16"/>
      <c r="K124" s="16"/>
      <c r="L124" s="142"/>
      <c r="M124" s="142"/>
      <c r="N124" s="142"/>
      <c r="O124" s="142"/>
      <c r="P124" s="142"/>
      <c r="Q124" s="142"/>
      <c r="R124" s="142"/>
      <c r="S124" s="16"/>
      <c r="T124" s="142"/>
      <c r="U124" s="130"/>
      <c r="V124" s="130"/>
      <c r="W124" s="130"/>
      <c r="X124" s="130"/>
      <c r="Y124" s="130"/>
      <c r="Z124" s="131"/>
      <c r="AA124" s="130"/>
    </row>
    <row r="125" spans="2:27" s="126" customFormat="1" x14ac:dyDescent="0.25">
      <c r="B125" s="16"/>
      <c r="C125" s="16"/>
      <c r="D125" s="16"/>
      <c r="E125" s="16"/>
      <c r="F125" s="16"/>
      <c r="G125" s="16"/>
      <c r="H125" s="16"/>
      <c r="I125" s="16"/>
      <c r="J125" s="16"/>
      <c r="K125" s="16"/>
      <c r="L125" s="142"/>
      <c r="M125" s="142"/>
      <c r="N125" s="142"/>
      <c r="O125" s="142"/>
      <c r="P125" s="142"/>
      <c r="Q125" s="142"/>
      <c r="R125" s="142"/>
      <c r="S125" s="16"/>
      <c r="T125" s="142"/>
      <c r="U125" s="130"/>
      <c r="V125" s="130"/>
      <c r="W125" s="130"/>
      <c r="X125" s="130"/>
      <c r="Y125" s="130"/>
      <c r="Z125" s="131"/>
      <c r="AA125" s="130"/>
    </row>
    <row r="126" spans="2:27" s="126" customFormat="1" x14ac:dyDescent="0.25">
      <c r="B126" s="16"/>
      <c r="C126" s="16"/>
      <c r="D126" s="16"/>
      <c r="E126" s="16"/>
      <c r="F126" s="16"/>
      <c r="G126" s="16"/>
      <c r="H126" s="16"/>
      <c r="I126" s="16"/>
      <c r="J126" s="16"/>
      <c r="K126" s="16"/>
      <c r="L126" s="142"/>
      <c r="M126" s="142"/>
      <c r="N126" s="142"/>
      <c r="O126" s="142"/>
      <c r="P126" s="142"/>
      <c r="Q126" s="142"/>
      <c r="R126" s="142"/>
      <c r="S126" s="16"/>
      <c r="T126" s="142"/>
      <c r="U126" s="130"/>
      <c r="V126" s="130"/>
      <c r="W126" s="130"/>
      <c r="X126" s="130"/>
      <c r="Y126" s="130"/>
      <c r="Z126" s="131"/>
      <c r="AA126" s="130"/>
    </row>
    <row r="127" spans="2:27" s="126" customFormat="1" x14ac:dyDescent="0.25">
      <c r="B127" s="16"/>
      <c r="C127" s="16"/>
      <c r="D127" s="16"/>
      <c r="E127" s="16"/>
      <c r="F127" s="16"/>
      <c r="G127" s="16"/>
      <c r="H127" s="16"/>
      <c r="I127" s="16"/>
      <c r="J127" s="16"/>
      <c r="K127" s="16"/>
      <c r="L127" s="142"/>
      <c r="M127" s="142"/>
      <c r="N127" s="142"/>
      <c r="O127" s="142"/>
      <c r="P127" s="142"/>
      <c r="Q127" s="142"/>
      <c r="R127" s="142"/>
      <c r="S127" s="16"/>
      <c r="T127" s="142"/>
      <c r="U127" s="130"/>
      <c r="V127" s="130"/>
      <c r="W127" s="130"/>
      <c r="X127" s="130"/>
      <c r="Y127" s="130"/>
      <c r="Z127" s="131"/>
      <c r="AA127" s="130"/>
    </row>
    <row r="128" spans="2:27" s="126" customFormat="1" x14ac:dyDescent="0.25">
      <c r="B128" s="16"/>
      <c r="C128" s="16"/>
      <c r="D128" s="16"/>
      <c r="E128" s="16"/>
      <c r="F128" s="16"/>
      <c r="G128" s="16"/>
      <c r="H128" s="16"/>
      <c r="I128" s="16"/>
      <c r="J128" s="16"/>
      <c r="K128" s="16"/>
      <c r="L128" s="142"/>
      <c r="M128" s="142"/>
      <c r="N128" s="142"/>
      <c r="O128" s="142"/>
      <c r="P128" s="142"/>
      <c r="Q128" s="142"/>
      <c r="R128" s="142"/>
      <c r="S128" s="16"/>
      <c r="T128" s="142"/>
      <c r="U128" s="130"/>
      <c r="V128" s="130"/>
      <c r="W128" s="130"/>
      <c r="X128" s="130"/>
      <c r="Y128" s="130"/>
      <c r="Z128" s="131"/>
      <c r="AA128" s="130"/>
    </row>
    <row r="129" spans="2:27" s="126" customFormat="1" x14ac:dyDescent="0.25">
      <c r="B129" s="16"/>
      <c r="C129" s="16"/>
      <c r="D129" s="16"/>
      <c r="E129" s="16"/>
      <c r="F129" s="16"/>
      <c r="G129" s="16"/>
      <c r="H129" s="16"/>
      <c r="I129" s="16"/>
      <c r="J129" s="16"/>
      <c r="K129" s="16"/>
      <c r="L129" s="142"/>
      <c r="M129" s="142"/>
      <c r="N129" s="142"/>
      <c r="O129" s="142"/>
      <c r="P129" s="142"/>
      <c r="Q129" s="142"/>
      <c r="R129" s="142"/>
      <c r="S129" s="16"/>
      <c r="T129" s="142"/>
      <c r="U129" s="130"/>
      <c r="V129" s="130"/>
      <c r="W129" s="130"/>
      <c r="X129" s="130"/>
      <c r="Y129" s="130"/>
      <c r="Z129" s="131"/>
      <c r="AA129" s="130"/>
    </row>
    <row r="130" spans="2:27" s="126" customFormat="1" x14ac:dyDescent="0.25">
      <c r="B130" s="16"/>
      <c r="C130" s="16"/>
      <c r="D130" s="16"/>
      <c r="E130" s="16"/>
      <c r="F130" s="16"/>
      <c r="G130" s="16"/>
      <c r="H130" s="16"/>
      <c r="I130" s="16"/>
      <c r="J130" s="16"/>
      <c r="K130" s="16"/>
      <c r="L130" s="142"/>
      <c r="M130" s="142"/>
      <c r="N130" s="142"/>
      <c r="O130" s="142"/>
      <c r="P130" s="142"/>
      <c r="Q130" s="142"/>
      <c r="R130" s="142"/>
      <c r="S130" s="16"/>
      <c r="T130" s="142"/>
      <c r="U130" s="130"/>
      <c r="V130" s="130"/>
      <c r="W130" s="130"/>
      <c r="X130" s="130"/>
      <c r="Y130" s="130"/>
      <c r="Z130" s="131"/>
      <c r="AA130" s="130"/>
    </row>
    <row r="131" spans="2:27" s="126" customFormat="1" x14ac:dyDescent="0.25">
      <c r="B131" s="16"/>
      <c r="C131" s="16"/>
      <c r="D131" s="16"/>
      <c r="E131" s="16"/>
      <c r="F131" s="16"/>
      <c r="G131" s="16"/>
      <c r="H131" s="16"/>
      <c r="I131" s="16"/>
      <c r="J131" s="16"/>
      <c r="K131" s="16"/>
      <c r="L131" s="142"/>
      <c r="M131" s="142"/>
      <c r="N131" s="142"/>
      <c r="O131" s="142"/>
      <c r="P131" s="142"/>
      <c r="Q131" s="142"/>
      <c r="R131" s="142"/>
      <c r="S131" s="16"/>
      <c r="T131" s="142"/>
      <c r="U131" s="130"/>
      <c r="V131" s="130"/>
      <c r="W131" s="130"/>
      <c r="X131" s="130"/>
      <c r="Y131" s="130"/>
      <c r="Z131" s="131"/>
      <c r="AA131" s="130"/>
    </row>
    <row r="132" spans="2:27" s="126" customFormat="1" x14ac:dyDescent="0.25">
      <c r="B132" s="16"/>
      <c r="C132" s="16"/>
      <c r="D132" s="16"/>
      <c r="E132" s="16"/>
      <c r="F132" s="16"/>
      <c r="G132" s="16"/>
      <c r="H132" s="16"/>
      <c r="I132" s="16"/>
      <c r="J132" s="16"/>
      <c r="K132" s="16"/>
      <c r="L132" s="142"/>
      <c r="M132" s="142"/>
      <c r="N132" s="142"/>
      <c r="O132" s="142"/>
      <c r="P132" s="142"/>
      <c r="Q132" s="142"/>
      <c r="R132" s="142"/>
      <c r="S132" s="16"/>
      <c r="T132" s="142"/>
      <c r="U132" s="130"/>
      <c r="V132" s="130"/>
      <c r="W132" s="130"/>
      <c r="X132" s="130"/>
      <c r="Y132" s="130"/>
      <c r="Z132" s="131"/>
      <c r="AA132" s="130"/>
    </row>
    <row r="133" spans="2:27" s="126" customFormat="1" x14ac:dyDescent="0.25">
      <c r="B133" s="16"/>
      <c r="C133" s="16"/>
      <c r="D133" s="16"/>
      <c r="E133" s="16"/>
      <c r="F133" s="16"/>
      <c r="G133" s="16"/>
      <c r="H133" s="16"/>
      <c r="I133" s="16"/>
      <c r="J133" s="16"/>
      <c r="K133" s="16"/>
      <c r="L133" s="142"/>
      <c r="M133" s="142"/>
      <c r="N133" s="142"/>
      <c r="O133" s="142"/>
      <c r="P133" s="142"/>
      <c r="Q133" s="142"/>
      <c r="R133" s="142"/>
      <c r="S133" s="16"/>
      <c r="T133" s="142"/>
      <c r="U133" s="130"/>
      <c r="V133" s="130"/>
      <c r="W133" s="130"/>
      <c r="X133" s="130"/>
      <c r="Y133" s="130"/>
      <c r="Z133" s="131"/>
      <c r="AA133" s="130"/>
    </row>
    <row r="134" spans="2:27" s="126" customFormat="1" x14ac:dyDescent="0.25">
      <c r="B134" s="16"/>
      <c r="C134" s="16"/>
      <c r="D134" s="16"/>
      <c r="E134" s="16"/>
      <c r="F134" s="16"/>
      <c r="G134" s="16"/>
      <c r="H134" s="16"/>
      <c r="I134" s="16"/>
      <c r="J134" s="16"/>
      <c r="K134" s="16"/>
      <c r="L134" s="142"/>
      <c r="M134" s="142"/>
      <c r="N134" s="142"/>
      <c r="O134" s="142"/>
      <c r="P134" s="142"/>
      <c r="Q134" s="142"/>
      <c r="R134" s="142"/>
      <c r="S134" s="16"/>
      <c r="T134" s="142"/>
      <c r="U134" s="130"/>
      <c r="V134" s="130"/>
      <c r="W134" s="130"/>
      <c r="X134" s="130"/>
      <c r="Y134" s="130"/>
      <c r="Z134" s="131"/>
      <c r="AA134" s="130"/>
    </row>
    <row r="135" spans="2:27" s="126" customFormat="1" x14ac:dyDescent="0.25">
      <c r="B135" s="16"/>
      <c r="C135" s="16"/>
      <c r="D135" s="16"/>
      <c r="E135" s="16"/>
      <c r="F135" s="16"/>
      <c r="G135" s="16"/>
      <c r="H135" s="16"/>
      <c r="I135" s="16"/>
      <c r="J135" s="16"/>
      <c r="K135" s="16"/>
      <c r="L135" s="142"/>
      <c r="M135" s="142"/>
      <c r="N135" s="142"/>
      <c r="O135" s="142"/>
      <c r="P135" s="142"/>
      <c r="Q135" s="142"/>
      <c r="R135" s="142"/>
      <c r="S135" s="16"/>
      <c r="T135" s="142"/>
      <c r="U135" s="130"/>
      <c r="V135" s="130"/>
      <c r="W135" s="130"/>
      <c r="X135" s="130"/>
      <c r="Y135" s="130"/>
      <c r="Z135" s="131"/>
      <c r="AA135" s="130"/>
    </row>
    <row r="136" spans="2:27" s="126" customFormat="1" x14ac:dyDescent="0.25">
      <c r="B136" s="16"/>
      <c r="C136" s="16"/>
      <c r="D136" s="16"/>
      <c r="E136" s="16"/>
      <c r="F136" s="16"/>
      <c r="G136" s="16"/>
      <c r="H136" s="16"/>
      <c r="I136" s="16"/>
      <c r="J136" s="16"/>
      <c r="K136" s="16"/>
      <c r="L136" s="142"/>
      <c r="M136" s="142"/>
      <c r="N136" s="142"/>
      <c r="O136" s="142"/>
      <c r="P136" s="142"/>
      <c r="Q136" s="142"/>
      <c r="R136" s="142"/>
      <c r="S136" s="16"/>
      <c r="T136" s="142"/>
      <c r="U136" s="130"/>
      <c r="V136" s="130"/>
      <c r="W136" s="130"/>
      <c r="X136" s="130"/>
      <c r="Y136" s="130"/>
      <c r="Z136" s="131"/>
      <c r="AA136" s="130"/>
    </row>
    <row r="137" spans="2:27" s="126" customFormat="1" x14ac:dyDescent="0.25">
      <c r="B137" s="16"/>
      <c r="C137" s="16"/>
      <c r="D137" s="16"/>
      <c r="E137" s="16"/>
      <c r="F137" s="16"/>
      <c r="G137" s="16"/>
      <c r="H137" s="16"/>
      <c r="I137" s="16"/>
      <c r="J137" s="16"/>
      <c r="K137" s="16"/>
      <c r="L137" s="142"/>
      <c r="M137" s="142"/>
      <c r="N137" s="142"/>
      <c r="O137" s="142"/>
      <c r="P137" s="142"/>
      <c r="Q137" s="142"/>
      <c r="R137" s="142"/>
      <c r="S137" s="16"/>
      <c r="T137" s="142"/>
      <c r="U137" s="130"/>
      <c r="V137" s="130"/>
      <c r="W137" s="130"/>
      <c r="X137" s="130"/>
      <c r="Y137" s="130"/>
      <c r="Z137" s="131"/>
      <c r="AA137" s="130"/>
    </row>
    <row r="138" spans="2:27" s="126" customFormat="1" x14ac:dyDescent="0.25">
      <c r="B138" s="16"/>
      <c r="C138" s="16"/>
      <c r="D138" s="16"/>
      <c r="E138" s="16"/>
      <c r="F138" s="16"/>
      <c r="G138" s="16"/>
      <c r="H138" s="16"/>
      <c r="I138" s="16"/>
      <c r="J138" s="16"/>
      <c r="K138" s="16"/>
      <c r="L138" s="142"/>
      <c r="M138" s="142"/>
      <c r="N138" s="142"/>
      <c r="O138" s="142"/>
      <c r="P138" s="142"/>
      <c r="Q138" s="142"/>
      <c r="R138" s="142"/>
      <c r="S138" s="16"/>
      <c r="T138" s="142"/>
      <c r="U138" s="130"/>
      <c r="V138" s="130"/>
      <c r="W138" s="130"/>
      <c r="X138" s="130"/>
      <c r="Y138" s="130"/>
      <c r="Z138" s="131"/>
      <c r="AA138" s="130"/>
    </row>
    <row r="139" spans="2:27" s="126" customFormat="1" x14ac:dyDescent="0.25">
      <c r="B139" s="16"/>
      <c r="C139" s="16"/>
      <c r="D139" s="16"/>
      <c r="E139" s="16"/>
      <c r="F139" s="16"/>
      <c r="G139" s="16"/>
      <c r="H139" s="16"/>
      <c r="I139" s="16"/>
      <c r="J139" s="16"/>
      <c r="K139" s="16"/>
      <c r="L139" s="142"/>
      <c r="M139" s="142"/>
      <c r="N139" s="142"/>
      <c r="O139" s="142"/>
      <c r="P139" s="142"/>
      <c r="Q139" s="142"/>
      <c r="R139" s="142"/>
      <c r="S139" s="16"/>
      <c r="T139" s="142"/>
      <c r="U139" s="130"/>
      <c r="V139" s="130"/>
      <c r="W139" s="130"/>
      <c r="X139" s="130"/>
      <c r="Y139" s="130"/>
      <c r="Z139" s="131"/>
      <c r="AA139" s="130"/>
    </row>
    <row r="140" spans="2:27" s="126" customFormat="1" x14ac:dyDescent="0.25">
      <c r="B140" s="16"/>
      <c r="C140" s="16"/>
      <c r="D140" s="16"/>
      <c r="E140" s="16"/>
      <c r="F140" s="16"/>
      <c r="G140" s="16"/>
      <c r="H140" s="16"/>
      <c r="I140" s="16"/>
      <c r="J140" s="16"/>
      <c r="K140" s="16"/>
      <c r="L140" s="142"/>
      <c r="M140" s="142"/>
      <c r="N140" s="142"/>
      <c r="O140" s="142"/>
      <c r="P140" s="142"/>
      <c r="Q140" s="142"/>
      <c r="R140" s="142"/>
      <c r="S140" s="16"/>
      <c r="T140" s="142"/>
      <c r="U140" s="130"/>
      <c r="V140" s="130"/>
      <c r="W140" s="130"/>
      <c r="X140" s="130"/>
      <c r="Y140" s="130"/>
      <c r="Z140" s="131"/>
      <c r="AA140" s="130"/>
    </row>
    <row r="141" spans="2:27" s="126" customFormat="1" x14ac:dyDescent="0.25">
      <c r="B141" s="16"/>
      <c r="C141" s="16"/>
      <c r="D141" s="16"/>
      <c r="E141" s="16"/>
      <c r="F141" s="16"/>
      <c r="G141" s="16"/>
      <c r="H141" s="16"/>
      <c r="I141" s="16"/>
      <c r="J141" s="16"/>
      <c r="K141" s="16"/>
      <c r="L141" s="142"/>
      <c r="M141" s="142"/>
      <c r="N141" s="142"/>
      <c r="O141" s="142"/>
      <c r="P141" s="142"/>
      <c r="Q141" s="142"/>
      <c r="R141" s="142"/>
      <c r="S141" s="16"/>
      <c r="T141" s="142"/>
      <c r="U141" s="130"/>
      <c r="V141" s="130"/>
      <c r="W141" s="130"/>
      <c r="X141" s="130"/>
      <c r="Y141" s="130"/>
      <c r="Z141" s="131"/>
      <c r="AA141" s="130"/>
    </row>
    <row r="142" spans="2:27" s="126" customFormat="1" x14ac:dyDescent="0.25">
      <c r="B142" s="16"/>
      <c r="C142" s="16"/>
      <c r="D142" s="16"/>
      <c r="E142" s="16"/>
      <c r="F142" s="16"/>
      <c r="G142" s="16"/>
      <c r="H142" s="16"/>
      <c r="I142" s="16"/>
      <c r="J142" s="16"/>
      <c r="K142" s="16"/>
      <c r="L142" s="142"/>
      <c r="M142" s="142"/>
      <c r="N142" s="142"/>
      <c r="O142" s="142"/>
      <c r="P142" s="142"/>
      <c r="Q142" s="142"/>
      <c r="R142" s="142"/>
      <c r="S142" s="16"/>
      <c r="T142" s="142"/>
      <c r="U142" s="130"/>
      <c r="V142" s="130"/>
      <c r="W142" s="130"/>
      <c r="X142" s="130"/>
      <c r="Y142" s="130"/>
      <c r="Z142" s="131"/>
      <c r="AA142" s="130"/>
    </row>
    <row r="143" spans="2:27" s="126" customFormat="1" x14ac:dyDescent="0.25">
      <c r="B143" s="16"/>
      <c r="C143" s="16"/>
      <c r="D143" s="16"/>
      <c r="E143" s="16"/>
      <c r="F143" s="16"/>
      <c r="G143" s="16"/>
      <c r="H143" s="16"/>
      <c r="I143" s="16"/>
      <c r="J143" s="16"/>
      <c r="K143" s="16"/>
      <c r="L143" s="142"/>
      <c r="M143" s="142"/>
      <c r="N143" s="142"/>
      <c r="O143" s="142"/>
      <c r="P143" s="142"/>
      <c r="Q143" s="142"/>
      <c r="R143" s="142"/>
      <c r="S143" s="16"/>
      <c r="T143" s="142"/>
      <c r="U143" s="130"/>
      <c r="V143" s="130"/>
      <c r="W143" s="130"/>
      <c r="X143" s="130"/>
      <c r="Y143" s="130"/>
      <c r="Z143" s="131"/>
      <c r="AA143" s="130"/>
    </row>
    <row r="144" spans="2:27" s="126" customFormat="1" x14ac:dyDescent="0.25">
      <c r="B144" s="16"/>
      <c r="C144" s="16"/>
      <c r="D144" s="16"/>
      <c r="E144" s="16"/>
      <c r="F144" s="16"/>
      <c r="G144" s="16"/>
      <c r="H144" s="16"/>
      <c r="I144" s="16"/>
      <c r="J144" s="16"/>
      <c r="K144" s="16"/>
      <c r="L144" s="142"/>
      <c r="M144" s="142"/>
      <c r="N144" s="142"/>
      <c r="O144" s="142"/>
      <c r="P144" s="142"/>
      <c r="Q144" s="142"/>
      <c r="R144" s="142"/>
      <c r="S144" s="16"/>
      <c r="T144" s="142"/>
      <c r="U144" s="130"/>
      <c r="V144" s="130"/>
      <c r="W144" s="130"/>
      <c r="X144" s="130"/>
      <c r="Y144" s="130"/>
      <c r="Z144" s="131"/>
      <c r="AA144" s="130"/>
    </row>
    <row r="145" spans="2:27" s="126" customFormat="1" x14ac:dyDescent="0.25">
      <c r="B145" s="16"/>
      <c r="C145" s="16"/>
      <c r="D145" s="16"/>
      <c r="E145" s="16"/>
      <c r="F145" s="16"/>
      <c r="G145" s="16"/>
      <c r="H145" s="16"/>
      <c r="I145" s="16"/>
      <c r="J145" s="16"/>
      <c r="K145" s="16"/>
      <c r="L145" s="142"/>
      <c r="M145" s="142"/>
      <c r="N145" s="142"/>
      <c r="O145" s="142"/>
      <c r="P145" s="142"/>
      <c r="Q145" s="142"/>
      <c r="R145" s="142"/>
      <c r="S145" s="16"/>
      <c r="T145" s="142"/>
      <c r="U145" s="130"/>
      <c r="V145" s="130"/>
      <c r="W145" s="130"/>
      <c r="X145" s="130"/>
      <c r="Y145" s="130"/>
      <c r="Z145" s="131"/>
      <c r="AA145" s="130"/>
    </row>
    <row r="146" spans="2:27" s="126" customFormat="1" x14ac:dyDescent="0.25">
      <c r="B146" s="16"/>
      <c r="C146" s="16"/>
      <c r="D146" s="16"/>
      <c r="E146" s="16"/>
      <c r="F146" s="16"/>
      <c r="G146" s="16"/>
      <c r="H146" s="16"/>
      <c r="I146" s="16"/>
      <c r="J146" s="16"/>
      <c r="K146" s="16"/>
      <c r="L146" s="142"/>
      <c r="M146" s="142"/>
      <c r="N146" s="142"/>
      <c r="O146" s="142"/>
      <c r="P146" s="142"/>
      <c r="Q146" s="142"/>
      <c r="R146" s="142"/>
      <c r="S146" s="16"/>
      <c r="T146" s="142"/>
      <c r="U146" s="130"/>
      <c r="V146" s="130"/>
      <c r="W146" s="130"/>
      <c r="X146" s="130"/>
      <c r="Y146" s="130"/>
      <c r="Z146" s="131"/>
      <c r="AA146" s="130"/>
    </row>
    <row r="147" spans="2:27" s="126" customFormat="1" x14ac:dyDescent="0.25">
      <c r="B147" s="16"/>
      <c r="C147" s="16"/>
      <c r="D147" s="16"/>
      <c r="E147" s="16"/>
      <c r="F147" s="16"/>
      <c r="G147" s="16"/>
      <c r="H147" s="16"/>
      <c r="I147" s="16"/>
      <c r="J147" s="16"/>
      <c r="K147" s="16"/>
      <c r="L147" s="142"/>
      <c r="M147" s="142"/>
      <c r="N147" s="142"/>
      <c r="O147" s="142"/>
      <c r="P147" s="142"/>
      <c r="Q147" s="142"/>
      <c r="R147" s="142"/>
      <c r="S147" s="16"/>
      <c r="T147" s="142"/>
      <c r="U147" s="130"/>
      <c r="V147" s="130"/>
      <c r="W147" s="130"/>
      <c r="X147" s="130"/>
      <c r="Y147" s="130"/>
      <c r="Z147" s="131"/>
      <c r="AA147" s="130"/>
    </row>
    <row r="148" spans="2:27" s="126" customFormat="1" x14ac:dyDescent="0.25">
      <c r="B148" s="16"/>
      <c r="C148" s="16"/>
      <c r="D148" s="16"/>
      <c r="E148" s="16"/>
      <c r="F148" s="16"/>
      <c r="G148" s="16"/>
      <c r="H148" s="16"/>
      <c r="I148" s="16"/>
      <c r="J148" s="16"/>
      <c r="K148" s="16"/>
      <c r="L148" s="142"/>
      <c r="M148" s="142"/>
      <c r="N148" s="142"/>
      <c r="O148" s="142"/>
      <c r="P148" s="142"/>
      <c r="Q148" s="142"/>
      <c r="R148" s="142"/>
      <c r="S148" s="16"/>
      <c r="T148" s="142"/>
      <c r="U148" s="130"/>
      <c r="V148" s="130"/>
      <c r="W148" s="130"/>
      <c r="X148" s="130"/>
      <c r="Y148" s="130"/>
      <c r="Z148" s="131"/>
      <c r="AA148" s="130"/>
    </row>
    <row r="149" spans="2:27" s="126" customFormat="1" x14ac:dyDescent="0.25">
      <c r="B149" s="16"/>
      <c r="C149" s="16"/>
      <c r="D149" s="16"/>
      <c r="E149" s="16"/>
      <c r="F149" s="16"/>
      <c r="G149" s="16"/>
      <c r="H149" s="16"/>
      <c r="I149" s="16"/>
      <c r="J149" s="16"/>
      <c r="K149" s="16"/>
      <c r="L149" s="142"/>
      <c r="M149" s="142"/>
      <c r="N149" s="142"/>
      <c r="O149" s="142"/>
      <c r="P149" s="142"/>
      <c r="Q149" s="142"/>
      <c r="R149" s="142"/>
      <c r="S149" s="16"/>
      <c r="T149" s="142"/>
      <c r="U149" s="130"/>
      <c r="V149" s="130"/>
      <c r="W149" s="130"/>
      <c r="X149" s="130"/>
      <c r="Y149" s="130"/>
      <c r="Z149" s="131"/>
      <c r="AA149" s="130"/>
    </row>
    <row r="150" spans="2:27" s="126" customFormat="1" x14ac:dyDescent="0.25">
      <c r="B150" s="16"/>
      <c r="C150" s="16"/>
      <c r="D150" s="16"/>
      <c r="E150" s="16"/>
      <c r="F150" s="16"/>
      <c r="G150" s="16"/>
      <c r="H150" s="16"/>
      <c r="I150" s="16"/>
      <c r="J150" s="16"/>
      <c r="K150" s="16"/>
      <c r="L150" s="142"/>
      <c r="M150" s="142"/>
      <c r="N150" s="142"/>
      <c r="O150" s="142"/>
      <c r="P150" s="142"/>
      <c r="Q150" s="142"/>
      <c r="R150" s="142"/>
      <c r="S150" s="16"/>
      <c r="T150" s="142"/>
      <c r="U150" s="130"/>
      <c r="V150" s="130"/>
      <c r="W150" s="130"/>
      <c r="X150" s="130"/>
      <c r="Y150" s="130"/>
      <c r="Z150" s="131"/>
      <c r="AA150" s="130"/>
    </row>
    <row r="151" spans="2:27" s="126" customFormat="1" x14ac:dyDescent="0.25">
      <c r="B151" s="16"/>
      <c r="C151" s="16"/>
      <c r="D151" s="16"/>
      <c r="E151" s="16"/>
      <c r="F151" s="16"/>
      <c r="G151" s="16"/>
      <c r="H151" s="16"/>
      <c r="I151" s="16"/>
      <c r="J151" s="16"/>
      <c r="K151" s="16"/>
      <c r="L151" s="142"/>
      <c r="M151" s="142"/>
      <c r="N151" s="142"/>
      <c r="O151" s="142"/>
      <c r="P151" s="142"/>
      <c r="Q151" s="142"/>
      <c r="R151" s="142"/>
      <c r="S151" s="16"/>
      <c r="T151" s="142"/>
      <c r="U151" s="130"/>
      <c r="V151" s="130"/>
      <c r="W151" s="130"/>
      <c r="X151" s="130"/>
      <c r="Y151" s="130"/>
      <c r="Z151" s="131"/>
      <c r="AA151" s="130"/>
    </row>
    <row r="152" spans="2:27" s="126" customFormat="1" x14ac:dyDescent="0.25">
      <c r="B152" s="16"/>
      <c r="C152" s="16"/>
      <c r="D152" s="16"/>
      <c r="E152" s="16"/>
      <c r="F152" s="16"/>
      <c r="G152" s="16"/>
      <c r="H152" s="16"/>
      <c r="I152" s="16"/>
      <c r="J152" s="16"/>
      <c r="K152" s="16"/>
      <c r="L152" s="142"/>
      <c r="M152" s="142"/>
      <c r="N152" s="142"/>
      <c r="O152" s="142"/>
      <c r="P152" s="142"/>
      <c r="Q152" s="142"/>
      <c r="R152" s="142"/>
      <c r="S152" s="16"/>
      <c r="T152" s="142"/>
      <c r="U152" s="130"/>
      <c r="V152" s="130"/>
      <c r="W152" s="130"/>
      <c r="X152" s="130"/>
      <c r="Y152" s="130"/>
      <c r="Z152" s="131"/>
      <c r="AA152" s="130"/>
    </row>
    <row r="153" spans="2:27" s="126" customFormat="1" x14ac:dyDescent="0.25">
      <c r="B153" s="16"/>
      <c r="C153" s="16"/>
      <c r="D153" s="16"/>
      <c r="E153" s="16"/>
      <c r="F153" s="16"/>
      <c r="G153" s="16"/>
      <c r="H153" s="16"/>
      <c r="I153" s="16"/>
      <c r="J153" s="16"/>
      <c r="K153" s="16"/>
      <c r="L153" s="142"/>
      <c r="M153" s="142"/>
      <c r="N153" s="142"/>
      <c r="O153" s="142"/>
      <c r="P153" s="142"/>
      <c r="Q153" s="142"/>
      <c r="R153" s="142"/>
      <c r="S153" s="16"/>
      <c r="T153" s="142"/>
      <c r="U153" s="130"/>
      <c r="V153" s="130"/>
      <c r="W153" s="130"/>
      <c r="X153" s="130"/>
      <c r="Y153" s="130"/>
      <c r="Z153" s="131"/>
      <c r="AA153" s="130"/>
    </row>
    <row r="154" spans="2:27" s="126" customFormat="1" x14ac:dyDescent="0.25">
      <c r="B154" s="16"/>
      <c r="C154" s="16"/>
      <c r="D154" s="16"/>
      <c r="E154" s="16"/>
      <c r="F154" s="16"/>
      <c r="G154" s="16"/>
      <c r="H154" s="16"/>
      <c r="I154" s="16"/>
      <c r="J154" s="16"/>
      <c r="K154" s="16"/>
      <c r="L154" s="142"/>
      <c r="M154" s="142"/>
      <c r="N154" s="142"/>
      <c r="O154" s="142"/>
      <c r="P154" s="142"/>
      <c r="Q154" s="142"/>
      <c r="R154" s="142"/>
      <c r="S154" s="16"/>
      <c r="T154" s="142"/>
      <c r="U154" s="130"/>
      <c r="V154" s="130"/>
      <c r="W154" s="130"/>
      <c r="X154" s="130"/>
      <c r="Y154" s="130"/>
      <c r="Z154" s="131"/>
      <c r="AA154" s="130"/>
    </row>
    <row r="155" spans="2:27" s="126" customFormat="1" x14ac:dyDescent="0.25">
      <c r="B155" s="16"/>
      <c r="C155" s="16"/>
      <c r="D155" s="16"/>
      <c r="E155" s="16"/>
      <c r="F155" s="16"/>
      <c r="G155" s="16"/>
      <c r="H155" s="16"/>
      <c r="I155" s="16"/>
      <c r="J155" s="16"/>
      <c r="K155" s="16"/>
      <c r="L155" s="142"/>
      <c r="M155" s="142"/>
      <c r="N155" s="142"/>
      <c r="O155" s="142"/>
      <c r="P155" s="142"/>
      <c r="Q155" s="142"/>
      <c r="R155" s="142"/>
      <c r="S155" s="16"/>
      <c r="T155" s="142"/>
      <c r="U155" s="130"/>
      <c r="V155" s="130"/>
      <c r="W155" s="130"/>
      <c r="X155" s="130"/>
      <c r="Y155" s="130"/>
      <c r="Z155" s="131"/>
      <c r="AA155" s="130"/>
    </row>
    <row r="156" spans="2:27" s="126" customFormat="1" x14ac:dyDescent="0.25">
      <c r="B156" s="16"/>
      <c r="C156" s="16"/>
      <c r="D156" s="16"/>
      <c r="E156" s="16"/>
      <c r="F156" s="16"/>
      <c r="G156" s="16"/>
      <c r="H156" s="16"/>
      <c r="I156" s="16"/>
      <c r="J156" s="16"/>
      <c r="K156" s="16"/>
      <c r="L156" s="142"/>
      <c r="M156" s="142"/>
      <c r="N156" s="142"/>
      <c r="O156" s="142"/>
      <c r="P156" s="142"/>
      <c r="Q156" s="142"/>
      <c r="R156" s="142"/>
      <c r="S156" s="16"/>
      <c r="T156" s="142"/>
      <c r="U156" s="130"/>
      <c r="V156" s="130"/>
      <c r="W156" s="130"/>
      <c r="X156" s="130"/>
      <c r="Y156" s="130"/>
      <c r="Z156" s="131"/>
      <c r="AA156" s="130"/>
    </row>
    <row r="157" spans="2:27" s="126" customFormat="1" x14ac:dyDescent="0.25">
      <c r="B157" s="16"/>
      <c r="C157" s="16"/>
      <c r="D157" s="16"/>
      <c r="E157" s="16"/>
      <c r="F157" s="16"/>
      <c r="G157" s="16"/>
      <c r="H157" s="16"/>
      <c r="I157" s="16"/>
      <c r="J157" s="16"/>
      <c r="K157" s="16"/>
      <c r="L157" s="142"/>
      <c r="M157" s="142"/>
      <c r="N157" s="142"/>
      <c r="O157" s="142"/>
      <c r="P157" s="142"/>
      <c r="Q157" s="142"/>
      <c r="R157" s="142"/>
      <c r="S157" s="16"/>
      <c r="T157" s="142"/>
      <c r="U157" s="130"/>
      <c r="V157" s="130"/>
      <c r="W157" s="130"/>
      <c r="X157" s="130"/>
      <c r="Y157" s="130"/>
      <c r="Z157" s="131"/>
      <c r="AA157" s="130"/>
    </row>
    <row r="158" spans="2:27" s="126" customFormat="1" x14ac:dyDescent="0.25">
      <c r="B158" s="16"/>
      <c r="C158" s="16"/>
      <c r="D158" s="16"/>
      <c r="E158" s="16"/>
      <c r="F158" s="16"/>
      <c r="G158" s="16"/>
      <c r="H158" s="16"/>
      <c r="I158" s="16"/>
      <c r="J158" s="16"/>
      <c r="K158" s="16"/>
      <c r="L158" s="142"/>
      <c r="M158" s="142"/>
      <c r="N158" s="142"/>
      <c r="O158" s="142"/>
      <c r="P158" s="142"/>
      <c r="Q158" s="142"/>
      <c r="R158" s="142"/>
      <c r="S158" s="16"/>
      <c r="T158" s="142"/>
      <c r="U158" s="130"/>
      <c r="V158" s="130"/>
      <c r="W158" s="130"/>
      <c r="X158" s="130"/>
      <c r="Y158" s="130"/>
      <c r="Z158" s="131"/>
      <c r="AA158" s="130"/>
    </row>
    <row r="159" spans="2:27" s="126" customFormat="1" x14ac:dyDescent="0.25">
      <c r="B159" s="16"/>
      <c r="C159" s="16"/>
      <c r="D159" s="16"/>
      <c r="E159" s="16"/>
      <c r="F159" s="16"/>
      <c r="G159" s="16"/>
      <c r="H159" s="16"/>
      <c r="I159" s="16"/>
      <c r="J159" s="16"/>
      <c r="K159" s="16"/>
      <c r="L159" s="142"/>
      <c r="M159" s="142"/>
      <c r="N159" s="142"/>
      <c r="O159" s="142"/>
      <c r="P159" s="142"/>
      <c r="Q159" s="142"/>
      <c r="R159" s="142"/>
      <c r="S159" s="16"/>
      <c r="T159" s="142"/>
      <c r="U159" s="130"/>
      <c r="V159" s="130"/>
      <c r="W159" s="130"/>
      <c r="X159" s="130"/>
      <c r="Y159" s="130"/>
      <c r="Z159" s="131"/>
      <c r="AA159" s="130"/>
    </row>
    <row r="160" spans="2:27" s="126" customFormat="1" x14ac:dyDescent="0.25">
      <c r="B160" s="16"/>
      <c r="C160" s="16"/>
      <c r="D160" s="16"/>
      <c r="E160" s="16"/>
      <c r="F160" s="16"/>
      <c r="G160" s="16"/>
      <c r="H160" s="16"/>
      <c r="I160" s="16"/>
      <c r="J160" s="16"/>
      <c r="K160" s="16"/>
      <c r="L160" s="142"/>
      <c r="M160" s="142"/>
      <c r="N160" s="142"/>
      <c r="O160" s="142"/>
      <c r="P160" s="142"/>
      <c r="Q160" s="142"/>
      <c r="R160" s="142"/>
      <c r="S160" s="16"/>
      <c r="T160" s="142"/>
      <c r="U160" s="130"/>
      <c r="V160" s="130"/>
      <c r="W160" s="130"/>
      <c r="X160" s="130"/>
      <c r="Y160" s="130"/>
      <c r="Z160" s="131"/>
      <c r="AA160" s="130"/>
    </row>
    <row r="161" spans="2:27" s="126" customFormat="1" x14ac:dyDescent="0.25">
      <c r="B161" s="16"/>
      <c r="C161" s="16"/>
      <c r="D161" s="16"/>
      <c r="E161" s="16"/>
      <c r="F161" s="16"/>
      <c r="G161" s="16"/>
      <c r="H161" s="16"/>
      <c r="I161" s="16"/>
      <c r="J161" s="16"/>
      <c r="K161" s="16"/>
      <c r="L161" s="142"/>
      <c r="M161" s="142"/>
      <c r="N161" s="142"/>
      <c r="O161" s="142"/>
      <c r="P161" s="142"/>
      <c r="Q161" s="142"/>
      <c r="R161" s="142"/>
      <c r="S161" s="16"/>
      <c r="T161" s="142"/>
      <c r="U161" s="130"/>
      <c r="V161" s="130"/>
      <c r="W161" s="130"/>
      <c r="X161" s="130"/>
      <c r="Y161" s="130"/>
      <c r="Z161" s="131"/>
      <c r="AA161" s="130"/>
    </row>
    <row r="162" spans="2:27" s="126" customFormat="1" x14ac:dyDescent="0.25">
      <c r="B162" s="16"/>
      <c r="C162" s="16"/>
      <c r="D162" s="16"/>
      <c r="E162" s="16"/>
      <c r="F162" s="16"/>
      <c r="G162" s="16"/>
      <c r="H162" s="16"/>
      <c r="I162" s="16"/>
      <c r="J162" s="16"/>
      <c r="K162" s="16"/>
      <c r="L162" s="142"/>
      <c r="M162" s="142"/>
      <c r="N162" s="142"/>
      <c r="O162" s="142"/>
      <c r="P162" s="142"/>
      <c r="Q162" s="142"/>
      <c r="R162" s="142"/>
      <c r="S162" s="16"/>
      <c r="T162" s="142"/>
      <c r="U162" s="130"/>
      <c r="V162" s="130"/>
      <c r="W162" s="130"/>
      <c r="X162" s="130"/>
      <c r="Y162" s="130"/>
      <c r="Z162" s="131"/>
      <c r="AA162" s="130"/>
    </row>
    <row r="163" spans="2:27" s="126" customFormat="1" x14ac:dyDescent="0.25">
      <c r="B163" s="16"/>
      <c r="C163" s="16"/>
      <c r="D163" s="16"/>
      <c r="E163" s="16"/>
      <c r="F163" s="16"/>
      <c r="G163" s="16"/>
      <c r="H163" s="16"/>
      <c r="I163" s="16"/>
      <c r="J163" s="16"/>
      <c r="K163" s="16"/>
      <c r="L163" s="142"/>
      <c r="M163" s="142"/>
      <c r="N163" s="142"/>
      <c r="O163" s="142"/>
      <c r="P163" s="142"/>
      <c r="Q163" s="142"/>
      <c r="R163" s="142"/>
      <c r="S163" s="16"/>
      <c r="T163" s="142"/>
      <c r="U163" s="130"/>
      <c r="V163" s="130"/>
      <c r="W163" s="130"/>
      <c r="X163" s="130"/>
      <c r="Y163" s="130"/>
      <c r="Z163" s="131"/>
      <c r="AA163" s="130"/>
    </row>
    <row r="164" spans="2:27" s="126" customFormat="1" x14ac:dyDescent="0.25">
      <c r="B164" s="16"/>
      <c r="C164" s="16"/>
      <c r="D164" s="16"/>
      <c r="E164" s="16"/>
      <c r="F164" s="16"/>
      <c r="G164" s="16"/>
      <c r="H164" s="16"/>
      <c r="I164" s="16"/>
      <c r="J164" s="16"/>
      <c r="K164" s="16"/>
      <c r="L164" s="142"/>
      <c r="M164" s="142"/>
      <c r="N164" s="142"/>
      <c r="O164" s="142"/>
      <c r="P164" s="142"/>
      <c r="Q164" s="142"/>
      <c r="R164" s="142"/>
      <c r="S164" s="16"/>
      <c r="T164" s="142"/>
      <c r="U164" s="130"/>
      <c r="V164" s="130"/>
      <c r="W164" s="130"/>
      <c r="X164" s="130"/>
      <c r="Y164" s="130"/>
      <c r="Z164" s="131"/>
      <c r="AA164" s="130"/>
    </row>
    <row r="165" spans="2:27" s="126" customFormat="1" x14ac:dyDescent="0.25">
      <c r="B165" s="16"/>
      <c r="C165" s="16"/>
      <c r="D165" s="16"/>
      <c r="E165" s="16"/>
      <c r="F165" s="16"/>
      <c r="G165" s="16"/>
      <c r="H165" s="16"/>
      <c r="I165" s="16"/>
      <c r="J165" s="16"/>
      <c r="K165" s="16"/>
      <c r="L165" s="142"/>
      <c r="M165" s="142"/>
      <c r="N165" s="142"/>
      <c r="O165" s="142"/>
      <c r="P165" s="142"/>
      <c r="Q165" s="142"/>
      <c r="R165" s="142"/>
      <c r="S165" s="16"/>
      <c r="T165" s="142"/>
      <c r="U165" s="130"/>
      <c r="V165" s="130"/>
      <c r="W165" s="130"/>
      <c r="X165" s="130"/>
      <c r="Y165" s="130"/>
      <c r="Z165" s="131"/>
      <c r="AA165" s="130"/>
    </row>
    <row r="166" spans="2:27" s="126" customFormat="1" x14ac:dyDescent="0.25">
      <c r="B166" s="16"/>
      <c r="C166" s="16"/>
      <c r="D166" s="16"/>
      <c r="E166" s="16"/>
      <c r="F166" s="16"/>
      <c r="G166" s="16"/>
      <c r="H166" s="16"/>
      <c r="I166" s="16"/>
      <c r="J166" s="16"/>
      <c r="K166" s="16"/>
      <c r="L166" s="142"/>
      <c r="M166" s="142"/>
      <c r="N166" s="142"/>
      <c r="O166" s="142"/>
      <c r="P166" s="142"/>
      <c r="Q166" s="142"/>
      <c r="R166" s="142"/>
      <c r="S166" s="16"/>
      <c r="T166" s="142"/>
      <c r="U166" s="130"/>
      <c r="V166" s="130"/>
      <c r="W166" s="130"/>
      <c r="X166" s="130"/>
      <c r="Y166" s="130"/>
      <c r="Z166" s="131"/>
      <c r="AA166" s="130"/>
    </row>
    <row r="167" spans="2:27" s="126" customFormat="1" x14ac:dyDescent="0.25">
      <c r="B167" s="16"/>
      <c r="C167" s="16"/>
      <c r="D167" s="16"/>
      <c r="E167" s="16"/>
      <c r="F167" s="16"/>
      <c r="G167" s="16"/>
      <c r="H167" s="16"/>
      <c r="I167" s="16"/>
      <c r="J167" s="16"/>
      <c r="K167" s="16"/>
      <c r="L167" s="142"/>
      <c r="M167" s="142"/>
      <c r="N167" s="142"/>
      <c r="O167" s="142"/>
      <c r="P167" s="142"/>
      <c r="Q167" s="142"/>
      <c r="R167" s="142"/>
      <c r="S167" s="16"/>
      <c r="T167" s="142"/>
      <c r="U167" s="130"/>
      <c r="V167" s="130"/>
      <c r="W167" s="130"/>
      <c r="X167" s="130"/>
      <c r="Y167" s="130"/>
      <c r="Z167" s="131"/>
      <c r="AA167" s="130"/>
    </row>
    <row r="168" spans="2:27" s="126" customFormat="1" x14ac:dyDescent="0.25">
      <c r="B168" s="16"/>
      <c r="C168" s="16"/>
      <c r="D168" s="16"/>
      <c r="E168" s="16"/>
      <c r="F168" s="16"/>
      <c r="G168" s="16"/>
      <c r="H168" s="16"/>
      <c r="I168" s="16"/>
      <c r="J168" s="16"/>
      <c r="K168" s="16"/>
      <c r="L168" s="142"/>
      <c r="M168" s="142"/>
      <c r="N168" s="142"/>
      <c r="O168" s="142"/>
      <c r="P168" s="142"/>
      <c r="Q168" s="142"/>
      <c r="R168" s="142"/>
      <c r="S168" s="16"/>
      <c r="T168" s="142"/>
      <c r="U168" s="130"/>
      <c r="V168" s="130"/>
      <c r="W168" s="130"/>
      <c r="X168" s="130"/>
      <c r="Y168" s="130"/>
      <c r="Z168" s="131"/>
      <c r="AA168" s="130"/>
    </row>
    <row r="169" spans="2:27" s="126" customFormat="1" x14ac:dyDescent="0.25">
      <c r="B169" s="16"/>
      <c r="C169" s="16"/>
      <c r="D169" s="16"/>
      <c r="E169" s="16"/>
      <c r="F169" s="16"/>
      <c r="G169" s="16"/>
      <c r="H169" s="16"/>
      <c r="I169" s="16"/>
      <c r="J169" s="16"/>
      <c r="K169" s="16"/>
      <c r="L169" s="142"/>
      <c r="M169" s="142"/>
      <c r="N169" s="142"/>
      <c r="O169" s="142"/>
      <c r="P169" s="142"/>
      <c r="Q169" s="142"/>
      <c r="R169" s="142"/>
      <c r="S169" s="16"/>
      <c r="T169" s="142"/>
      <c r="U169" s="130"/>
      <c r="V169" s="130"/>
      <c r="W169" s="130"/>
      <c r="X169" s="130"/>
      <c r="Y169" s="130"/>
      <c r="Z169" s="131"/>
      <c r="AA169" s="130"/>
    </row>
    <row r="170" spans="2:27" s="126" customFormat="1" x14ac:dyDescent="0.25">
      <c r="B170" s="16"/>
      <c r="C170" s="16"/>
      <c r="D170" s="16"/>
      <c r="E170" s="16"/>
      <c r="F170" s="16"/>
      <c r="G170" s="16"/>
      <c r="H170" s="16"/>
      <c r="I170" s="16"/>
      <c r="J170" s="16"/>
      <c r="K170" s="16"/>
      <c r="L170" s="142"/>
      <c r="M170" s="142"/>
      <c r="N170" s="142"/>
      <c r="O170" s="142"/>
      <c r="P170" s="142"/>
      <c r="Q170" s="142"/>
      <c r="R170" s="142"/>
      <c r="S170" s="16"/>
      <c r="T170" s="142"/>
      <c r="U170" s="130"/>
      <c r="V170" s="130"/>
      <c r="W170" s="130"/>
      <c r="X170" s="130"/>
      <c r="Y170" s="130"/>
      <c r="Z170" s="131"/>
      <c r="AA170" s="130"/>
    </row>
    <row r="171" spans="2:27" s="126" customFormat="1" x14ac:dyDescent="0.25">
      <c r="B171" s="16"/>
      <c r="C171" s="16"/>
      <c r="D171" s="16"/>
      <c r="E171" s="16"/>
      <c r="F171" s="16"/>
      <c r="G171" s="16"/>
      <c r="H171" s="16"/>
      <c r="I171" s="16"/>
      <c r="J171" s="16"/>
      <c r="K171" s="16"/>
      <c r="L171" s="142"/>
      <c r="M171" s="142"/>
      <c r="N171" s="142"/>
      <c r="O171" s="142"/>
      <c r="P171" s="142"/>
      <c r="Q171" s="142"/>
      <c r="R171" s="142"/>
      <c r="S171" s="16"/>
      <c r="T171" s="142"/>
      <c r="U171" s="130"/>
      <c r="V171" s="130"/>
      <c r="W171" s="130"/>
      <c r="X171" s="130"/>
      <c r="Y171" s="130"/>
      <c r="Z171" s="131"/>
      <c r="AA171" s="130"/>
    </row>
    <row r="172" spans="2:27" s="126" customFormat="1" x14ac:dyDescent="0.25">
      <c r="B172" s="16"/>
      <c r="C172" s="16"/>
      <c r="D172" s="16"/>
      <c r="E172" s="16"/>
      <c r="F172" s="16"/>
      <c r="G172" s="16"/>
      <c r="H172" s="16"/>
      <c r="I172" s="16"/>
      <c r="J172" s="16"/>
      <c r="K172" s="16"/>
      <c r="L172" s="142"/>
      <c r="M172" s="142"/>
      <c r="N172" s="142"/>
      <c r="O172" s="142"/>
      <c r="P172" s="142"/>
      <c r="Q172" s="142"/>
      <c r="R172" s="142"/>
      <c r="S172" s="16"/>
      <c r="T172" s="142"/>
      <c r="U172" s="130"/>
      <c r="V172" s="130"/>
      <c r="W172" s="130"/>
      <c r="X172" s="130"/>
      <c r="Y172" s="130"/>
      <c r="Z172" s="131"/>
      <c r="AA172" s="130"/>
    </row>
    <row r="173" spans="2:27" s="126" customFormat="1" x14ac:dyDescent="0.25">
      <c r="B173" s="16"/>
      <c r="C173" s="16"/>
      <c r="D173" s="16"/>
      <c r="E173" s="16"/>
      <c r="F173" s="16"/>
      <c r="G173" s="16"/>
      <c r="H173" s="16"/>
      <c r="I173" s="16"/>
      <c r="J173" s="16"/>
      <c r="K173" s="16"/>
      <c r="L173" s="142"/>
      <c r="M173" s="142"/>
      <c r="N173" s="142"/>
      <c r="O173" s="142"/>
      <c r="P173" s="142"/>
      <c r="Q173" s="142"/>
      <c r="R173" s="142"/>
      <c r="S173" s="16"/>
      <c r="T173" s="142"/>
      <c r="U173" s="130"/>
      <c r="V173" s="130"/>
      <c r="W173" s="130"/>
      <c r="X173" s="130"/>
      <c r="Y173" s="130"/>
      <c r="Z173" s="131"/>
      <c r="AA173" s="130"/>
    </row>
    <row r="174" spans="2:27" s="126" customFormat="1" x14ac:dyDescent="0.25">
      <c r="B174" s="16"/>
      <c r="C174" s="16"/>
      <c r="D174" s="16"/>
      <c r="E174" s="16"/>
      <c r="F174" s="16"/>
      <c r="G174" s="16"/>
      <c r="H174" s="16"/>
      <c r="I174" s="16"/>
      <c r="J174" s="16"/>
      <c r="K174" s="16"/>
      <c r="L174" s="142"/>
      <c r="M174" s="142"/>
      <c r="N174" s="142"/>
      <c r="O174" s="142"/>
      <c r="P174" s="142"/>
      <c r="Q174" s="142"/>
      <c r="R174" s="142"/>
      <c r="S174" s="16"/>
      <c r="T174" s="142"/>
      <c r="U174" s="130"/>
      <c r="V174" s="130"/>
      <c r="W174" s="130"/>
      <c r="X174" s="130"/>
      <c r="Y174" s="130"/>
      <c r="Z174" s="131"/>
      <c r="AA174" s="130"/>
    </row>
    <row r="175" spans="2:27" s="126" customFormat="1" x14ac:dyDescent="0.25">
      <c r="B175" s="16"/>
      <c r="C175" s="16"/>
      <c r="D175" s="16"/>
      <c r="E175" s="16"/>
      <c r="F175" s="16"/>
      <c r="G175" s="16"/>
      <c r="H175" s="16"/>
      <c r="I175" s="16"/>
      <c r="J175" s="16"/>
      <c r="K175" s="16"/>
      <c r="L175" s="142"/>
      <c r="M175" s="142"/>
      <c r="N175" s="142"/>
      <c r="O175" s="142"/>
      <c r="P175" s="142"/>
      <c r="Q175" s="142"/>
      <c r="R175" s="142"/>
      <c r="S175" s="16"/>
      <c r="T175" s="142"/>
      <c r="U175" s="130"/>
      <c r="V175" s="130"/>
      <c r="W175" s="130"/>
      <c r="X175" s="130"/>
      <c r="Y175" s="130"/>
      <c r="Z175" s="131"/>
      <c r="AA175" s="130"/>
    </row>
    <row r="176" spans="2:27" s="126" customFormat="1" x14ac:dyDescent="0.25">
      <c r="B176" s="16"/>
      <c r="C176" s="16"/>
      <c r="D176" s="16"/>
      <c r="E176" s="16"/>
      <c r="F176" s="16"/>
      <c r="G176" s="16"/>
      <c r="H176" s="16"/>
      <c r="I176" s="16"/>
      <c r="J176" s="16"/>
      <c r="K176" s="16"/>
      <c r="L176" s="142"/>
      <c r="M176" s="142"/>
      <c r="N176" s="142"/>
      <c r="O176" s="142"/>
      <c r="P176" s="142"/>
      <c r="Q176" s="142"/>
      <c r="R176" s="142"/>
      <c r="S176" s="16"/>
      <c r="T176" s="142"/>
      <c r="U176" s="130"/>
      <c r="V176" s="130"/>
      <c r="W176" s="130"/>
      <c r="X176" s="130"/>
      <c r="Y176" s="130"/>
      <c r="Z176" s="131"/>
      <c r="AA176" s="130"/>
    </row>
    <row r="177" spans="2:27" s="126" customFormat="1" x14ac:dyDescent="0.25">
      <c r="B177" s="16"/>
      <c r="C177" s="16"/>
      <c r="D177" s="16"/>
      <c r="E177" s="16"/>
      <c r="F177" s="16"/>
      <c r="G177" s="16"/>
      <c r="H177" s="16"/>
      <c r="I177" s="16"/>
      <c r="J177" s="16"/>
      <c r="K177" s="16"/>
      <c r="L177" s="142"/>
      <c r="M177" s="142"/>
      <c r="N177" s="142"/>
      <c r="O177" s="142"/>
      <c r="P177" s="142"/>
      <c r="Q177" s="142"/>
      <c r="R177" s="142"/>
      <c r="S177" s="16"/>
      <c r="T177" s="142"/>
      <c r="U177" s="130"/>
      <c r="V177" s="130"/>
      <c r="W177" s="130"/>
      <c r="X177" s="130"/>
      <c r="Y177" s="130"/>
      <c r="Z177" s="131"/>
      <c r="AA177" s="130"/>
    </row>
    <row r="178" spans="2:27" s="126" customFormat="1" x14ac:dyDescent="0.25">
      <c r="B178" s="16"/>
      <c r="C178" s="16"/>
      <c r="D178" s="16"/>
      <c r="E178" s="16"/>
      <c r="F178" s="16"/>
      <c r="G178" s="16"/>
      <c r="H178" s="16"/>
      <c r="I178" s="16"/>
      <c r="J178" s="16"/>
      <c r="K178" s="16"/>
      <c r="L178" s="142"/>
      <c r="M178" s="142"/>
      <c r="N178" s="142"/>
      <c r="O178" s="142"/>
      <c r="P178" s="142"/>
      <c r="Q178" s="142"/>
      <c r="R178" s="142"/>
      <c r="S178" s="16"/>
      <c r="T178" s="142"/>
      <c r="U178" s="130"/>
      <c r="V178" s="130"/>
      <c r="W178" s="130"/>
      <c r="X178" s="130"/>
      <c r="Y178" s="130"/>
      <c r="Z178" s="131"/>
      <c r="AA178" s="130"/>
    </row>
    <row r="179" spans="2:27" s="126" customFormat="1" x14ac:dyDescent="0.25">
      <c r="B179" s="16"/>
      <c r="C179" s="16"/>
      <c r="D179" s="16"/>
      <c r="E179" s="16"/>
      <c r="F179" s="16"/>
      <c r="G179" s="16"/>
      <c r="H179" s="16"/>
      <c r="I179" s="16"/>
      <c r="J179" s="16"/>
      <c r="K179" s="16"/>
      <c r="L179" s="142"/>
      <c r="M179" s="142"/>
      <c r="N179" s="142"/>
      <c r="O179" s="142"/>
      <c r="P179" s="142"/>
      <c r="Q179" s="142"/>
      <c r="R179" s="142"/>
      <c r="S179" s="16"/>
      <c r="T179" s="142"/>
      <c r="U179" s="130"/>
      <c r="V179" s="130"/>
      <c r="W179" s="130"/>
      <c r="X179" s="130"/>
      <c r="Y179" s="130"/>
      <c r="Z179" s="131"/>
      <c r="AA179" s="130"/>
    </row>
    <row r="180" spans="2:27" s="126" customFormat="1" x14ac:dyDescent="0.25">
      <c r="B180" s="16"/>
      <c r="C180" s="16"/>
      <c r="D180" s="16"/>
      <c r="E180" s="16"/>
      <c r="F180" s="16"/>
      <c r="G180" s="16"/>
      <c r="H180" s="16"/>
      <c r="I180" s="16"/>
      <c r="J180" s="16"/>
      <c r="K180" s="16"/>
      <c r="L180" s="142"/>
      <c r="M180" s="142"/>
      <c r="N180" s="142"/>
      <c r="O180" s="142"/>
      <c r="P180" s="142"/>
      <c r="Q180" s="142"/>
      <c r="R180" s="142"/>
      <c r="S180" s="16"/>
      <c r="T180" s="142"/>
      <c r="U180" s="130"/>
      <c r="V180" s="130"/>
      <c r="W180" s="130"/>
      <c r="X180" s="130"/>
      <c r="Y180" s="130"/>
      <c r="Z180" s="131"/>
      <c r="AA180" s="130"/>
    </row>
    <row r="181" spans="2:27" s="126" customFormat="1" x14ac:dyDescent="0.25">
      <c r="B181" s="16"/>
      <c r="C181" s="16"/>
      <c r="D181" s="16"/>
      <c r="E181" s="16"/>
      <c r="F181" s="16"/>
      <c r="G181" s="16"/>
      <c r="H181" s="16"/>
      <c r="I181" s="16"/>
      <c r="J181" s="16"/>
      <c r="K181" s="16"/>
      <c r="L181" s="142"/>
      <c r="M181" s="142"/>
      <c r="N181" s="142"/>
      <c r="O181" s="142"/>
      <c r="P181" s="142"/>
      <c r="Q181" s="142"/>
      <c r="R181" s="142"/>
      <c r="S181" s="16"/>
      <c r="T181" s="142"/>
      <c r="U181" s="130"/>
      <c r="V181" s="130"/>
      <c r="W181" s="130"/>
      <c r="X181" s="130"/>
      <c r="Y181" s="130"/>
      <c r="Z181" s="131"/>
      <c r="AA181" s="130"/>
    </row>
    <row r="182" spans="2:27" s="126" customFormat="1" x14ac:dyDescent="0.25">
      <c r="B182" s="16"/>
      <c r="C182" s="16"/>
      <c r="D182" s="16"/>
      <c r="E182" s="16"/>
      <c r="F182" s="16"/>
      <c r="G182" s="16"/>
      <c r="H182" s="16"/>
      <c r="I182" s="16"/>
      <c r="J182" s="16"/>
      <c r="K182" s="16"/>
      <c r="L182" s="142"/>
      <c r="M182" s="142"/>
      <c r="N182" s="142"/>
      <c r="O182" s="142"/>
      <c r="P182" s="142"/>
      <c r="Q182" s="142"/>
      <c r="R182" s="142"/>
      <c r="S182" s="16"/>
      <c r="T182" s="142"/>
      <c r="U182" s="130"/>
      <c r="V182" s="130"/>
      <c r="W182" s="130"/>
      <c r="X182" s="130"/>
      <c r="Y182" s="130"/>
      <c r="Z182" s="131"/>
      <c r="AA182" s="130"/>
    </row>
    <row r="183" spans="2:27" s="126" customFormat="1" x14ac:dyDescent="0.25">
      <c r="B183" s="16"/>
      <c r="C183" s="16"/>
      <c r="D183" s="16"/>
      <c r="E183" s="16"/>
      <c r="F183" s="16"/>
      <c r="G183" s="16"/>
      <c r="H183" s="16"/>
      <c r="I183" s="16"/>
      <c r="J183" s="16"/>
      <c r="K183" s="16"/>
      <c r="L183" s="142"/>
      <c r="M183" s="142"/>
      <c r="N183" s="142"/>
      <c r="O183" s="142"/>
      <c r="P183" s="142"/>
      <c r="Q183" s="142"/>
      <c r="R183" s="142"/>
      <c r="S183" s="16"/>
      <c r="T183" s="142"/>
      <c r="U183" s="130"/>
      <c r="V183" s="130"/>
      <c r="W183" s="130"/>
      <c r="X183" s="130"/>
      <c r="Y183" s="130"/>
      <c r="Z183" s="131"/>
      <c r="AA183" s="130"/>
    </row>
    <row r="184" spans="2:27" s="126" customFormat="1" x14ac:dyDescent="0.25">
      <c r="B184" s="16"/>
      <c r="C184" s="16"/>
      <c r="D184" s="16"/>
      <c r="E184" s="16"/>
      <c r="F184" s="16"/>
      <c r="G184" s="16"/>
      <c r="H184" s="16"/>
      <c r="I184" s="16"/>
      <c r="J184" s="16"/>
      <c r="K184" s="16"/>
      <c r="L184" s="142"/>
      <c r="M184" s="142"/>
      <c r="N184" s="142"/>
      <c r="O184" s="142"/>
      <c r="P184" s="142"/>
      <c r="Q184" s="142"/>
      <c r="R184" s="142"/>
      <c r="S184" s="16"/>
      <c r="T184" s="142"/>
      <c r="U184" s="130"/>
      <c r="V184" s="130"/>
      <c r="W184" s="130"/>
      <c r="X184" s="130"/>
      <c r="Y184" s="130"/>
      <c r="Z184" s="131"/>
      <c r="AA184" s="130"/>
    </row>
    <row r="185" spans="2:27" s="126" customFormat="1" x14ac:dyDescent="0.25">
      <c r="B185" s="16"/>
      <c r="C185" s="16"/>
      <c r="D185" s="16"/>
      <c r="E185" s="16"/>
      <c r="F185" s="16"/>
      <c r="G185" s="16"/>
      <c r="H185" s="16"/>
      <c r="I185" s="16"/>
      <c r="J185" s="16"/>
      <c r="K185" s="16"/>
      <c r="L185" s="142"/>
      <c r="M185" s="142"/>
      <c r="N185" s="142"/>
      <c r="O185" s="142"/>
      <c r="P185" s="142"/>
      <c r="Q185" s="142"/>
      <c r="R185" s="142"/>
      <c r="S185" s="16"/>
      <c r="T185" s="142"/>
      <c r="U185" s="130"/>
      <c r="V185" s="130"/>
      <c r="W185" s="130"/>
      <c r="X185" s="130"/>
      <c r="Y185" s="130"/>
      <c r="Z185" s="131"/>
      <c r="AA185" s="130"/>
    </row>
    <row r="186" spans="2:27" s="126" customFormat="1" x14ac:dyDescent="0.25">
      <c r="B186" s="16"/>
      <c r="C186" s="16"/>
      <c r="D186" s="16"/>
      <c r="E186" s="16"/>
      <c r="F186" s="16"/>
      <c r="G186" s="16"/>
      <c r="H186" s="16"/>
      <c r="I186" s="16"/>
      <c r="J186" s="16"/>
      <c r="K186" s="16"/>
      <c r="L186" s="142"/>
      <c r="M186" s="142"/>
      <c r="N186" s="142"/>
      <c r="O186" s="142"/>
      <c r="P186" s="142"/>
      <c r="Q186" s="142"/>
      <c r="R186" s="142"/>
      <c r="S186" s="16"/>
      <c r="T186" s="142"/>
      <c r="U186" s="130"/>
      <c r="V186" s="130"/>
      <c r="W186" s="130"/>
      <c r="X186" s="130"/>
      <c r="Y186" s="130"/>
      <c r="Z186" s="131"/>
      <c r="AA186" s="130"/>
    </row>
    <row r="187" spans="2:27" s="126" customFormat="1" x14ac:dyDescent="0.25">
      <c r="B187" s="16"/>
      <c r="C187" s="16"/>
      <c r="D187" s="16"/>
      <c r="E187" s="16"/>
      <c r="F187" s="16"/>
      <c r="G187" s="16"/>
      <c r="H187" s="16"/>
      <c r="I187" s="16"/>
      <c r="J187" s="16"/>
      <c r="K187" s="16"/>
      <c r="L187" s="142"/>
      <c r="M187" s="142"/>
      <c r="N187" s="142"/>
      <c r="O187" s="142"/>
      <c r="P187" s="142"/>
      <c r="Q187" s="142"/>
      <c r="R187" s="142"/>
      <c r="S187" s="16"/>
      <c r="T187" s="142"/>
      <c r="U187" s="130"/>
      <c r="V187" s="130"/>
      <c r="W187" s="130"/>
      <c r="X187" s="130"/>
      <c r="Y187" s="130"/>
      <c r="Z187" s="131"/>
      <c r="AA187" s="130"/>
    </row>
    <row r="188" spans="2:27" s="126" customFormat="1" x14ac:dyDescent="0.25">
      <c r="B188" s="16"/>
      <c r="C188" s="16"/>
      <c r="D188" s="16"/>
      <c r="E188" s="16"/>
      <c r="F188" s="16"/>
      <c r="G188" s="16"/>
      <c r="H188" s="16"/>
      <c r="I188" s="16"/>
      <c r="J188" s="16"/>
      <c r="K188" s="16"/>
      <c r="L188" s="142"/>
      <c r="M188" s="142"/>
      <c r="N188" s="142"/>
      <c r="O188" s="142"/>
      <c r="P188" s="142"/>
      <c r="Q188" s="142"/>
      <c r="R188" s="142"/>
      <c r="S188" s="16"/>
      <c r="T188" s="142"/>
      <c r="U188" s="130"/>
      <c r="V188" s="130"/>
      <c r="W188" s="130"/>
      <c r="X188" s="130"/>
      <c r="Y188" s="130"/>
      <c r="Z188" s="131"/>
      <c r="AA188" s="130"/>
    </row>
    <row r="189" spans="2:27" s="126" customFormat="1" x14ac:dyDescent="0.25">
      <c r="B189" s="16"/>
      <c r="C189" s="16"/>
      <c r="D189" s="16"/>
      <c r="E189" s="16"/>
      <c r="F189" s="16"/>
      <c r="G189" s="16"/>
      <c r="H189" s="16"/>
      <c r="I189" s="16"/>
      <c r="J189" s="16"/>
      <c r="K189" s="16"/>
      <c r="L189" s="142"/>
      <c r="M189" s="142"/>
      <c r="N189" s="142"/>
      <c r="O189" s="142"/>
      <c r="P189" s="142"/>
      <c r="Q189" s="142"/>
      <c r="R189" s="142"/>
      <c r="S189" s="16"/>
      <c r="T189" s="142"/>
      <c r="U189" s="130"/>
      <c r="V189" s="130"/>
      <c r="W189" s="130"/>
      <c r="X189" s="130"/>
      <c r="Y189" s="130"/>
      <c r="Z189" s="131"/>
      <c r="AA189" s="130"/>
    </row>
    <row r="190" spans="2:27" s="126" customFormat="1" x14ac:dyDescent="0.25">
      <c r="B190" s="16"/>
      <c r="C190" s="16"/>
      <c r="D190" s="16"/>
      <c r="E190" s="16"/>
      <c r="F190" s="16"/>
      <c r="G190" s="16"/>
      <c r="H190" s="16"/>
      <c r="I190" s="16"/>
      <c r="J190" s="16"/>
      <c r="K190" s="16"/>
      <c r="L190" s="142"/>
      <c r="M190" s="142"/>
      <c r="N190" s="142"/>
      <c r="O190" s="142"/>
      <c r="P190" s="142"/>
      <c r="Q190" s="142"/>
      <c r="R190" s="142"/>
      <c r="S190" s="16"/>
      <c r="T190" s="142"/>
      <c r="U190" s="130"/>
      <c r="V190" s="130"/>
      <c r="W190" s="130"/>
      <c r="X190" s="130"/>
      <c r="Y190" s="130"/>
      <c r="Z190" s="131"/>
      <c r="AA190" s="130"/>
    </row>
    <row r="191" spans="2:27" s="126" customFormat="1" x14ac:dyDescent="0.25">
      <c r="B191" s="16"/>
      <c r="C191" s="16"/>
      <c r="D191" s="16"/>
      <c r="E191" s="16"/>
      <c r="F191" s="16"/>
      <c r="G191" s="16"/>
      <c r="H191" s="16"/>
      <c r="I191" s="16"/>
      <c r="J191" s="16"/>
      <c r="K191" s="16"/>
      <c r="L191" s="142"/>
      <c r="M191" s="142"/>
      <c r="N191" s="142"/>
      <c r="O191" s="142"/>
      <c r="P191" s="142"/>
      <c r="Q191" s="142"/>
      <c r="R191" s="142"/>
      <c r="S191" s="16"/>
      <c r="T191" s="142"/>
      <c r="U191" s="130"/>
      <c r="V191" s="130"/>
      <c r="W191" s="130"/>
      <c r="X191" s="130"/>
      <c r="Y191" s="130"/>
      <c r="Z191" s="131"/>
      <c r="AA191" s="130"/>
    </row>
    <row r="192" spans="2:27" s="126" customFormat="1" x14ac:dyDescent="0.25">
      <c r="B192" s="16"/>
      <c r="C192" s="16"/>
      <c r="D192" s="16"/>
      <c r="E192" s="16"/>
      <c r="F192" s="16"/>
      <c r="G192" s="16"/>
      <c r="H192" s="16"/>
      <c r="I192" s="16"/>
      <c r="J192" s="16"/>
      <c r="K192" s="16"/>
      <c r="L192" s="142"/>
      <c r="M192" s="142"/>
      <c r="N192" s="142"/>
      <c r="O192" s="142"/>
      <c r="P192" s="142"/>
      <c r="Q192" s="142"/>
      <c r="R192" s="142"/>
      <c r="S192" s="16"/>
      <c r="T192" s="142"/>
      <c r="U192" s="130"/>
      <c r="V192" s="130"/>
      <c r="W192" s="130"/>
      <c r="X192" s="130"/>
      <c r="Y192" s="130"/>
      <c r="Z192" s="131"/>
      <c r="AA192" s="130"/>
    </row>
    <row r="193" spans="2:27" s="126" customFormat="1" x14ac:dyDescent="0.25">
      <c r="B193" s="16"/>
      <c r="C193" s="16"/>
      <c r="D193" s="16"/>
      <c r="E193" s="16"/>
      <c r="F193" s="16"/>
      <c r="G193" s="16"/>
      <c r="H193" s="16"/>
      <c r="I193" s="16"/>
      <c r="J193" s="16"/>
      <c r="K193" s="16"/>
      <c r="L193" s="142"/>
      <c r="M193" s="142"/>
      <c r="N193" s="142"/>
      <c r="O193" s="142"/>
      <c r="P193" s="142"/>
      <c r="Q193" s="142"/>
      <c r="R193" s="142"/>
      <c r="S193" s="16"/>
      <c r="T193" s="142"/>
      <c r="U193" s="130"/>
      <c r="V193" s="130"/>
      <c r="W193" s="130"/>
      <c r="X193" s="130"/>
      <c r="Y193" s="130"/>
      <c r="Z193" s="131"/>
      <c r="AA193" s="130"/>
    </row>
    <row r="194" spans="2:27" s="126" customFormat="1" x14ac:dyDescent="0.25">
      <c r="B194" s="16"/>
      <c r="C194" s="16"/>
      <c r="D194" s="16"/>
      <c r="E194" s="16"/>
      <c r="F194" s="16"/>
      <c r="G194" s="16"/>
      <c r="H194" s="16"/>
      <c r="I194" s="16"/>
      <c r="J194" s="16"/>
      <c r="K194" s="16"/>
      <c r="L194" s="142"/>
      <c r="M194" s="142"/>
      <c r="N194" s="142"/>
      <c r="O194" s="142"/>
      <c r="P194" s="142"/>
      <c r="Q194" s="142"/>
      <c r="R194" s="142"/>
      <c r="S194" s="16"/>
      <c r="T194" s="142"/>
      <c r="U194" s="130"/>
      <c r="V194" s="130"/>
      <c r="W194" s="130"/>
      <c r="X194" s="130"/>
      <c r="Y194" s="130"/>
      <c r="Z194" s="131"/>
      <c r="AA194" s="130"/>
    </row>
    <row r="195" spans="2:27" s="126" customFormat="1" x14ac:dyDescent="0.25">
      <c r="B195" s="16"/>
      <c r="C195" s="16"/>
      <c r="D195" s="16"/>
      <c r="E195" s="16"/>
      <c r="F195" s="16"/>
      <c r="G195" s="16"/>
      <c r="H195" s="16"/>
      <c r="I195" s="16"/>
      <c r="J195" s="16"/>
      <c r="K195" s="16"/>
      <c r="L195" s="142"/>
      <c r="M195" s="142"/>
      <c r="N195" s="142"/>
      <c r="O195" s="142"/>
      <c r="P195" s="142"/>
      <c r="Q195" s="142"/>
      <c r="R195" s="142"/>
      <c r="S195" s="16"/>
      <c r="T195" s="142"/>
      <c r="U195" s="130"/>
      <c r="V195" s="130"/>
      <c r="W195" s="130"/>
      <c r="X195" s="130"/>
      <c r="Y195" s="130"/>
      <c r="Z195" s="131"/>
      <c r="AA195" s="130"/>
    </row>
    <row r="196" spans="2:27" s="126" customFormat="1" x14ac:dyDescent="0.25">
      <c r="B196" s="16"/>
      <c r="C196" s="16"/>
      <c r="D196" s="16"/>
      <c r="E196" s="16"/>
      <c r="F196" s="16"/>
      <c r="G196" s="16"/>
      <c r="H196" s="16"/>
      <c r="I196" s="16"/>
      <c r="J196" s="16"/>
      <c r="K196" s="16"/>
      <c r="L196" s="142"/>
      <c r="M196" s="142"/>
      <c r="N196" s="142"/>
      <c r="O196" s="142"/>
      <c r="P196" s="142"/>
      <c r="Q196" s="142"/>
      <c r="R196" s="142"/>
      <c r="S196" s="16"/>
      <c r="T196" s="142"/>
      <c r="U196" s="130"/>
      <c r="V196" s="130"/>
      <c r="W196" s="130"/>
      <c r="X196" s="130"/>
      <c r="Y196" s="130"/>
      <c r="Z196" s="131"/>
      <c r="AA196" s="130"/>
    </row>
    <row r="197" spans="2:27" s="126" customFormat="1" x14ac:dyDescent="0.25">
      <c r="B197" s="16"/>
      <c r="C197" s="16"/>
      <c r="D197" s="16"/>
      <c r="E197" s="16"/>
      <c r="F197" s="16"/>
      <c r="G197" s="16"/>
      <c r="H197" s="16"/>
      <c r="I197" s="16"/>
      <c r="J197" s="16"/>
      <c r="K197" s="16"/>
      <c r="L197" s="142"/>
      <c r="M197" s="142"/>
      <c r="N197" s="142"/>
      <c r="O197" s="142"/>
      <c r="P197" s="142"/>
      <c r="Q197" s="142"/>
      <c r="R197" s="142"/>
      <c r="S197" s="16"/>
      <c r="T197" s="142"/>
      <c r="U197" s="130"/>
      <c r="V197" s="130"/>
      <c r="W197" s="130"/>
      <c r="X197" s="130"/>
      <c r="Y197" s="130"/>
      <c r="Z197" s="131"/>
      <c r="AA197" s="130"/>
    </row>
    <row r="198" spans="2:27" s="126" customFormat="1" x14ac:dyDescent="0.25">
      <c r="B198" s="16"/>
      <c r="C198" s="16"/>
      <c r="D198" s="16"/>
      <c r="E198" s="16"/>
      <c r="F198" s="16"/>
      <c r="G198" s="16"/>
      <c r="H198" s="16"/>
      <c r="I198" s="16"/>
      <c r="J198" s="16"/>
      <c r="K198" s="16"/>
      <c r="L198" s="142"/>
      <c r="M198" s="142"/>
      <c r="N198" s="142"/>
      <c r="O198" s="142"/>
      <c r="P198" s="142"/>
      <c r="Q198" s="142"/>
      <c r="R198" s="142"/>
      <c r="S198" s="16"/>
      <c r="T198" s="142"/>
      <c r="U198" s="130"/>
      <c r="V198" s="130"/>
      <c r="W198" s="130"/>
      <c r="X198" s="130"/>
      <c r="Y198" s="130"/>
      <c r="Z198" s="131"/>
      <c r="AA198" s="130"/>
    </row>
    <row r="199" spans="2:27" s="126" customFormat="1" x14ac:dyDescent="0.25">
      <c r="B199" s="16"/>
      <c r="C199" s="16"/>
      <c r="D199" s="16"/>
      <c r="E199" s="16"/>
      <c r="F199" s="16"/>
      <c r="G199" s="16"/>
      <c r="H199" s="16"/>
      <c r="I199" s="16"/>
      <c r="J199" s="16"/>
      <c r="K199" s="16"/>
      <c r="L199" s="142"/>
      <c r="M199" s="142"/>
      <c r="N199" s="142"/>
      <c r="O199" s="142"/>
      <c r="P199" s="142"/>
      <c r="Q199" s="142"/>
      <c r="R199" s="142"/>
      <c r="S199" s="16"/>
      <c r="T199" s="142"/>
      <c r="U199" s="130"/>
      <c r="V199" s="130"/>
      <c r="W199" s="130"/>
      <c r="X199" s="130"/>
      <c r="Y199" s="130"/>
      <c r="Z199" s="131"/>
      <c r="AA199" s="130"/>
    </row>
    <row r="200" spans="2:27" s="126" customFormat="1" x14ac:dyDescent="0.25">
      <c r="B200" s="16"/>
      <c r="C200" s="16"/>
      <c r="D200" s="16"/>
      <c r="E200" s="16"/>
      <c r="F200" s="16"/>
      <c r="G200" s="16"/>
      <c r="H200" s="16"/>
      <c r="I200" s="16"/>
      <c r="J200" s="16"/>
      <c r="K200" s="16"/>
      <c r="L200" s="142"/>
      <c r="M200" s="142"/>
      <c r="N200" s="142"/>
      <c r="O200" s="142"/>
      <c r="P200" s="142"/>
      <c r="Q200" s="142"/>
      <c r="R200" s="142"/>
      <c r="S200" s="16"/>
      <c r="T200" s="142"/>
      <c r="U200" s="130"/>
      <c r="V200" s="130"/>
      <c r="W200" s="130"/>
      <c r="X200" s="130"/>
      <c r="Y200" s="130"/>
      <c r="Z200" s="131"/>
      <c r="AA200" s="130"/>
    </row>
    <row r="201" spans="2:27" s="126" customFormat="1" x14ac:dyDescent="0.25">
      <c r="B201" s="16"/>
      <c r="C201" s="16"/>
      <c r="D201" s="16"/>
      <c r="E201" s="16"/>
      <c r="F201" s="16"/>
      <c r="G201" s="16"/>
      <c r="H201" s="16"/>
      <c r="I201" s="16"/>
      <c r="J201" s="16"/>
      <c r="K201" s="16"/>
      <c r="L201" s="142"/>
      <c r="M201" s="142"/>
      <c r="N201" s="142"/>
      <c r="O201" s="142"/>
      <c r="P201" s="142"/>
      <c r="Q201" s="142"/>
      <c r="R201" s="142"/>
      <c r="S201" s="16"/>
      <c r="T201" s="142"/>
      <c r="U201" s="130"/>
      <c r="V201" s="130"/>
      <c r="W201" s="130"/>
      <c r="X201" s="130"/>
      <c r="Y201" s="130"/>
      <c r="Z201" s="131"/>
      <c r="AA201" s="130"/>
    </row>
    <row r="202" spans="2:27" s="126" customFormat="1" x14ac:dyDescent="0.25">
      <c r="B202" s="16"/>
      <c r="C202" s="16"/>
      <c r="D202" s="16"/>
      <c r="E202" s="16"/>
      <c r="F202" s="16"/>
      <c r="G202" s="16"/>
      <c r="H202" s="16"/>
      <c r="I202" s="16"/>
      <c r="J202" s="16"/>
      <c r="K202" s="16"/>
      <c r="L202" s="142"/>
      <c r="M202" s="142"/>
      <c r="N202" s="142"/>
      <c r="O202" s="142"/>
      <c r="P202" s="142"/>
      <c r="Q202" s="142"/>
      <c r="R202" s="142"/>
      <c r="S202" s="16"/>
      <c r="T202" s="142"/>
      <c r="U202" s="130"/>
      <c r="V202" s="130"/>
      <c r="W202" s="130"/>
      <c r="X202" s="130"/>
      <c r="Y202" s="130"/>
      <c r="Z202" s="131"/>
      <c r="AA202" s="130"/>
    </row>
    <row r="203" spans="2:27" s="126" customFormat="1" x14ac:dyDescent="0.25">
      <c r="B203" s="16"/>
      <c r="C203" s="16"/>
      <c r="D203" s="16"/>
      <c r="E203" s="16"/>
      <c r="F203" s="16"/>
      <c r="G203" s="16"/>
      <c r="H203" s="16"/>
      <c r="I203" s="16"/>
      <c r="J203" s="16"/>
      <c r="K203" s="16"/>
      <c r="L203" s="142"/>
      <c r="M203" s="142"/>
      <c r="N203" s="142"/>
      <c r="O203" s="142"/>
      <c r="P203" s="142"/>
      <c r="Q203" s="142"/>
      <c r="R203" s="142"/>
      <c r="S203" s="16"/>
      <c r="T203" s="142"/>
      <c r="U203" s="130"/>
      <c r="V203" s="130"/>
      <c r="W203" s="130"/>
      <c r="X203" s="130"/>
      <c r="Y203" s="130"/>
      <c r="Z203" s="131"/>
      <c r="AA203" s="130"/>
    </row>
    <row r="204" spans="2:27" s="126" customFormat="1" x14ac:dyDescent="0.25">
      <c r="B204" s="16"/>
      <c r="C204" s="16"/>
      <c r="D204" s="16"/>
      <c r="E204" s="16"/>
      <c r="F204" s="16"/>
      <c r="G204" s="16"/>
      <c r="H204" s="16"/>
      <c r="I204" s="16"/>
      <c r="J204" s="16"/>
      <c r="K204" s="16"/>
      <c r="L204" s="142"/>
      <c r="M204" s="142"/>
      <c r="N204" s="142"/>
      <c r="O204" s="142"/>
      <c r="P204" s="142"/>
      <c r="Q204" s="142"/>
      <c r="R204" s="142"/>
      <c r="S204" s="16"/>
      <c r="T204" s="142"/>
      <c r="U204" s="130"/>
      <c r="V204" s="130"/>
      <c r="W204" s="130"/>
      <c r="X204" s="130"/>
      <c r="Y204" s="130"/>
      <c r="Z204" s="131"/>
      <c r="AA204" s="130"/>
    </row>
    <row r="205" spans="2:27" s="126" customFormat="1" x14ac:dyDescent="0.25">
      <c r="B205" s="16"/>
      <c r="C205" s="16"/>
      <c r="D205" s="16"/>
      <c r="E205" s="16"/>
      <c r="F205" s="16"/>
      <c r="G205" s="16"/>
      <c r="H205" s="16"/>
      <c r="I205" s="16"/>
      <c r="J205" s="16"/>
      <c r="K205" s="16"/>
      <c r="L205" s="142"/>
      <c r="M205" s="142"/>
      <c r="N205" s="142"/>
      <c r="O205" s="142"/>
      <c r="P205" s="142"/>
      <c r="Q205" s="142"/>
      <c r="R205" s="142"/>
      <c r="S205" s="16"/>
      <c r="T205" s="142"/>
      <c r="U205" s="130"/>
      <c r="V205" s="130"/>
      <c r="W205" s="130"/>
      <c r="X205" s="130"/>
      <c r="Y205" s="130"/>
      <c r="Z205" s="131"/>
      <c r="AA205" s="130"/>
    </row>
    <row r="206" spans="2:27" s="126" customFormat="1" x14ac:dyDescent="0.25">
      <c r="B206" s="16"/>
      <c r="C206" s="16"/>
      <c r="D206" s="16"/>
      <c r="E206" s="16"/>
      <c r="F206" s="16"/>
      <c r="G206" s="16"/>
      <c r="H206" s="16"/>
      <c r="I206" s="16"/>
      <c r="J206" s="16"/>
      <c r="K206" s="16"/>
      <c r="L206" s="142"/>
      <c r="M206" s="142"/>
      <c r="N206" s="142"/>
      <c r="O206" s="142"/>
      <c r="P206" s="142"/>
      <c r="Q206" s="142"/>
      <c r="R206" s="142"/>
      <c r="S206" s="16"/>
      <c r="T206" s="142"/>
      <c r="U206" s="130"/>
      <c r="V206" s="130"/>
      <c r="W206" s="130"/>
      <c r="X206" s="130"/>
      <c r="Y206" s="130"/>
      <c r="Z206" s="131"/>
      <c r="AA206" s="130"/>
    </row>
    <row r="207" spans="2:27" s="126" customFormat="1" x14ac:dyDescent="0.25">
      <c r="B207" s="16"/>
      <c r="C207" s="16"/>
      <c r="D207" s="16"/>
      <c r="E207" s="16"/>
      <c r="F207" s="16"/>
      <c r="G207" s="16"/>
      <c r="H207" s="16"/>
      <c r="I207" s="16"/>
      <c r="J207" s="16"/>
      <c r="K207" s="16"/>
      <c r="L207" s="142"/>
      <c r="M207" s="142"/>
      <c r="N207" s="142"/>
      <c r="O207" s="142"/>
      <c r="P207" s="142"/>
      <c r="Q207" s="142"/>
      <c r="R207" s="142"/>
      <c r="S207" s="16"/>
      <c r="T207" s="142"/>
      <c r="U207" s="130"/>
      <c r="V207" s="130"/>
      <c r="W207" s="130"/>
      <c r="X207" s="130"/>
      <c r="Y207" s="130"/>
      <c r="Z207" s="131"/>
      <c r="AA207" s="130"/>
    </row>
    <row r="208" spans="2:27" s="126" customFormat="1" x14ac:dyDescent="0.25">
      <c r="B208" s="16"/>
      <c r="C208" s="16"/>
      <c r="D208" s="16"/>
      <c r="E208" s="16"/>
      <c r="F208" s="16"/>
      <c r="G208" s="16"/>
      <c r="H208" s="16"/>
      <c r="I208" s="16"/>
      <c r="J208" s="16"/>
      <c r="K208" s="16"/>
      <c r="L208" s="142"/>
      <c r="M208" s="142"/>
      <c r="N208" s="142"/>
      <c r="O208" s="142"/>
      <c r="P208" s="142"/>
      <c r="Q208" s="142"/>
      <c r="R208" s="142"/>
      <c r="S208" s="16"/>
      <c r="T208" s="142"/>
      <c r="U208" s="130"/>
      <c r="V208" s="130"/>
      <c r="W208" s="130"/>
      <c r="X208" s="130"/>
      <c r="Y208" s="130"/>
      <c r="Z208" s="131"/>
      <c r="AA208" s="130"/>
    </row>
    <row r="209" spans="2:27" s="126" customFormat="1" x14ac:dyDescent="0.25">
      <c r="B209" s="16"/>
      <c r="C209" s="16"/>
      <c r="D209" s="16"/>
      <c r="E209" s="16"/>
      <c r="F209" s="16"/>
      <c r="G209" s="16"/>
      <c r="H209" s="16"/>
      <c r="I209" s="16"/>
      <c r="J209" s="16"/>
      <c r="K209" s="16"/>
      <c r="L209" s="142"/>
      <c r="M209" s="142"/>
      <c r="N209" s="142"/>
      <c r="O209" s="142"/>
      <c r="P209" s="142"/>
      <c r="Q209" s="142"/>
      <c r="R209" s="142"/>
      <c r="S209" s="16"/>
      <c r="T209" s="142"/>
      <c r="U209" s="130"/>
      <c r="V209" s="130"/>
      <c r="W209" s="130"/>
      <c r="X209" s="130"/>
      <c r="Y209" s="130"/>
      <c r="Z209" s="131"/>
      <c r="AA209" s="130"/>
    </row>
    <row r="210" spans="2:27" s="126" customFormat="1" x14ac:dyDescent="0.25">
      <c r="B210" s="16"/>
      <c r="C210" s="16"/>
      <c r="D210" s="16"/>
      <c r="E210" s="16"/>
      <c r="F210" s="16"/>
      <c r="G210" s="16"/>
      <c r="H210" s="16"/>
      <c r="I210" s="16"/>
      <c r="J210" s="16"/>
      <c r="K210" s="16"/>
      <c r="L210" s="142"/>
      <c r="M210" s="142"/>
      <c r="N210" s="142"/>
      <c r="O210" s="142"/>
      <c r="P210" s="142"/>
      <c r="Q210" s="142"/>
      <c r="R210" s="142"/>
      <c r="S210" s="16"/>
      <c r="T210" s="142"/>
      <c r="U210" s="130"/>
      <c r="V210" s="130"/>
      <c r="W210" s="130"/>
      <c r="X210" s="130"/>
      <c r="Y210" s="130"/>
      <c r="Z210" s="131"/>
      <c r="AA210" s="130"/>
    </row>
    <row r="211" spans="2:27" s="126" customFormat="1" x14ac:dyDescent="0.25">
      <c r="B211" s="16"/>
      <c r="C211" s="16"/>
      <c r="D211" s="16"/>
      <c r="E211" s="16"/>
      <c r="F211" s="16"/>
      <c r="G211" s="16"/>
      <c r="H211" s="16"/>
      <c r="I211" s="16"/>
      <c r="J211" s="16"/>
      <c r="K211" s="16"/>
      <c r="L211" s="142"/>
      <c r="M211" s="142"/>
      <c r="N211" s="142"/>
      <c r="O211" s="142"/>
      <c r="P211" s="142"/>
      <c r="Q211" s="142"/>
      <c r="R211" s="142"/>
      <c r="S211" s="16"/>
      <c r="T211" s="142"/>
      <c r="U211" s="130"/>
      <c r="V211" s="130"/>
      <c r="W211" s="130"/>
      <c r="X211" s="130"/>
      <c r="Y211" s="130"/>
      <c r="Z211" s="131"/>
      <c r="AA211" s="130"/>
    </row>
    <row r="212" spans="2:27" s="126" customFormat="1" x14ac:dyDescent="0.25">
      <c r="B212" s="16"/>
      <c r="C212" s="16"/>
      <c r="D212" s="16"/>
      <c r="E212" s="16"/>
      <c r="F212" s="16"/>
      <c r="G212" s="16"/>
      <c r="H212" s="16"/>
      <c r="I212" s="16"/>
      <c r="J212" s="16"/>
      <c r="K212" s="16"/>
      <c r="L212" s="142"/>
      <c r="M212" s="142"/>
      <c r="N212" s="142"/>
      <c r="O212" s="142"/>
      <c r="P212" s="142"/>
      <c r="Q212" s="142"/>
      <c r="R212" s="142"/>
      <c r="S212" s="16"/>
      <c r="T212" s="142"/>
      <c r="U212" s="130"/>
      <c r="V212" s="130"/>
      <c r="W212" s="130"/>
      <c r="X212" s="130"/>
      <c r="Y212" s="130"/>
      <c r="Z212" s="131"/>
      <c r="AA212" s="130"/>
    </row>
    <row r="213" spans="2:27" s="126" customFormat="1" x14ac:dyDescent="0.25">
      <c r="B213" s="16"/>
      <c r="C213" s="16"/>
      <c r="D213" s="16"/>
      <c r="E213" s="16"/>
      <c r="F213" s="16"/>
      <c r="G213" s="16"/>
      <c r="H213" s="16"/>
      <c r="I213" s="16"/>
      <c r="J213" s="16"/>
      <c r="K213" s="16"/>
      <c r="L213" s="142"/>
      <c r="M213" s="142"/>
      <c r="N213" s="142"/>
      <c r="O213" s="142"/>
      <c r="P213" s="142"/>
      <c r="Q213" s="142"/>
      <c r="R213" s="142"/>
      <c r="S213" s="16"/>
      <c r="T213" s="142"/>
      <c r="U213" s="130"/>
      <c r="V213" s="130"/>
      <c r="W213" s="130"/>
      <c r="X213" s="130"/>
      <c r="Y213" s="130"/>
      <c r="Z213" s="131"/>
      <c r="AA213" s="130"/>
    </row>
    <row r="214" spans="2:27" s="126" customFormat="1" x14ac:dyDescent="0.25">
      <c r="B214" s="16"/>
      <c r="C214" s="16"/>
      <c r="D214" s="16"/>
      <c r="E214" s="16"/>
      <c r="F214" s="16"/>
      <c r="G214" s="16"/>
      <c r="H214" s="16"/>
      <c r="I214" s="16"/>
      <c r="J214" s="16"/>
      <c r="K214" s="16"/>
      <c r="L214" s="142"/>
      <c r="M214" s="142"/>
      <c r="N214" s="142"/>
      <c r="O214" s="142"/>
      <c r="P214" s="142"/>
      <c r="Q214" s="142"/>
      <c r="R214" s="142"/>
      <c r="S214" s="16"/>
      <c r="T214" s="142"/>
      <c r="U214" s="130"/>
      <c r="V214" s="130"/>
      <c r="W214" s="130"/>
      <c r="X214" s="130"/>
      <c r="Y214" s="130"/>
      <c r="Z214" s="131"/>
      <c r="AA214" s="130"/>
    </row>
    <row r="215" spans="2:27" s="126" customFormat="1" x14ac:dyDescent="0.25">
      <c r="B215" s="16"/>
      <c r="C215" s="16"/>
      <c r="D215" s="16"/>
      <c r="E215" s="16"/>
      <c r="F215" s="16"/>
      <c r="G215" s="16"/>
      <c r="H215" s="16"/>
      <c r="I215" s="16"/>
      <c r="J215" s="16"/>
      <c r="K215" s="16"/>
      <c r="L215" s="142"/>
      <c r="M215" s="142"/>
      <c r="N215" s="142"/>
      <c r="O215" s="142"/>
      <c r="P215" s="142"/>
      <c r="Q215" s="142"/>
      <c r="R215" s="142"/>
      <c r="S215" s="16"/>
      <c r="T215" s="142"/>
      <c r="U215" s="130"/>
      <c r="V215" s="130"/>
      <c r="W215" s="130"/>
      <c r="X215" s="130"/>
      <c r="Y215" s="130"/>
      <c r="Z215" s="131"/>
      <c r="AA215" s="130"/>
    </row>
    <row r="216" spans="2:27" s="126" customFormat="1" x14ac:dyDescent="0.25">
      <c r="B216" s="16"/>
      <c r="C216" s="16"/>
      <c r="D216" s="16"/>
      <c r="E216" s="16"/>
      <c r="F216" s="16"/>
      <c r="G216" s="16"/>
      <c r="H216" s="16"/>
      <c r="I216" s="16"/>
      <c r="J216" s="16"/>
      <c r="K216" s="16"/>
      <c r="L216" s="142"/>
      <c r="M216" s="142"/>
      <c r="N216" s="142"/>
      <c r="O216" s="142"/>
      <c r="P216" s="142"/>
      <c r="Q216" s="142"/>
      <c r="R216" s="142"/>
      <c r="S216" s="16"/>
      <c r="T216" s="142"/>
      <c r="U216" s="130"/>
      <c r="V216" s="130"/>
      <c r="W216" s="130"/>
      <c r="X216" s="130"/>
      <c r="Y216" s="130"/>
      <c r="Z216" s="131"/>
      <c r="AA216" s="130"/>
    </row>
    <row r="217" spans="2:27" s="126" customFormat="1" x14ac:dyDescent="0.25">
      <c r="B217" s="16"/>
      <c r="C217" s="16"/>
      <c r="D217" s="16"/>
      <c r="E217" s="16"/>
      <c r="F217" s="16"/>
      <c r="G217" s="16"/>
      <c r="H217" s="16"/>
      <c r="I217" s="16"/>
      <c r="J217" s="16"/>
      <c r="K217" s="16"/>
      <c r="L217" s="142"/>
      <c r="M217" s="142"/>
      <c r="N217" s="142"/>
      <c r="O217" s="142"/>
      <c r="P217" s="142"/>
      <c r="Q217" s="142"/>
      <c r="R217" s="142"/>
      <c r="S217" s="16"/>
      <c r="T217" s="142"/>
      <c r="U217" s="130"/>
      <c r="V217" s="130"/>
      <c r="W217" s="130"/>
      <c r="X217" s="130"/>
      <c r="Y217" s="130"/>
      <c r="Z217" s="131"/>
      <c r="AA217" s="130"/>
    </row>
    <row r="218" spans="2:27" s="126" customFormat="1" x14ac:dyDescent="0.25">
      <c r="B218" s="16"/>
      <c r="C218" s="16"/>
      <c r="D218" s="16"/>
      <c r="E218" s="16"/>
      <c r="F218" s="16"/>
      <c r="G218" s="16"/>
      <c r="H218" s="16"/>
      <c r="I218" s="16"/>
      <c r="J218" s="16"/>
      <c r="K218" s="16"/>
      <c r="L218" s="142"/>
      <c r="M218" s="142"/>
      <c r="N218" s="142"/>
      <c r="O218" s="142"/>
      <c r="P218" s="142"/>
      <c r="Q218" s="142"/>
      <c r="R218" s="142"/>
      <c r="S218" s="16"/>
      <c r="T218" s="142"/>
      <c r="U218" s="130"/>
      <c r="V218" s="130"/>
      <c r="W218" s="130"/>
      <c r="X218" s="130"/>
      <c r="Y218" s="130"/>
      <c r="Z218" s="131"/>
      <c r="AA218" s="130"/>
    </row>
    <row r="219" spans="2:27" s="126" customFormat="1" x14ac:dyDescent="0.25">
      <c r="B219" s="16"/>
      <c r="C219" s="16"/>
      <c r="D219" s="16"/>
      <c r="E219" s="16"/>
      <c r="F219" s="16"/>
      <c r="G219" s="16"/>
      <c r="H219" s="16"/>
      <c r="I219" s="16"/>
      <c r="J219" s="16"/>
      <c r="K219" s="16"/>
      <c r="L219" s="142"/>
      <c r="M219" s="142"/>
      <c r="N219" s="142"/>
      <c r="O219" s="142"/>
      <c r="P219" s="142"/>
      <c r="Q219" s="142"/>
      <c r="R219" s="142"/>
      <c r="S219" s="16"/>
      <c r="T219" s="142"/>
      <c r="U219" s="130"/>
      <c r="V219" s="130"/>
      <c r="W219" s="130"/>
      <c r="X219" s="130"/>
      <c r="Y219" s="130"/>
      <c r="Z219" s="131"/>
      <c r="AA219" s="130"/>
    </row>
    <row r="220" spans="2:27" s="126" customFormat="1" x14ac:dyDescent="0.25">
      <c r="B220" s="16"/>
      <c r="C220" s="16"/>
      <c r="D220" s="16"/>
      <c r="E220" s="16"/>
      <c r="F220" s="16"/>
      <c r="G220" s="16"/>
      <c r="H220" s="16"/>
      <c r="I220" s="16"/>
      <c r="J220" s="16"/>
      <c r="K220" s="16"/>
      <c r="L220" s="142"/>
      <c r="M220" s="142"/>
      <c r="N220" s="142"/>
      <c r="O220" s="142"/>
      <c r="P220" s="142"/>
      <c r="Q220" s="142"/>
      <c r="R220" s="142"/>
      <c r="S220" s="16"/>
      <c r="T220" s="142"/>
      <c r="U220" s="130"/>
      <c r="V220" s="130"/>
      <c r="W220" s="130"/>
      <c r="X220" s="130"/>
      <c r="Y220" s="130"/>
      <c r="Z220" s="131"/>
      <c r="AA220" s="130"/>
    </row>
    <row r="221" spans="2:27" s="126" customFormat="1" x14ac:dyDescent="0.25">
      <c r="B221" s="16"/>
      <c r="C221" s="16"/>
      <c r="D221" s="16"/>
      <c r="E221" s="16"/>
      <c r="F221" s="16"/>
      <c r="G221" s="16"/>
      <c r="H221" s="16"/>
      <c r="I221" s="16"/>
      <c r="J221" s="16"/>
      <c r="K221" s="16"/>
      <c r="L221" s="142"/>
      <c r="M221" s="142"/>
      <c r="N221" s="142"/>
      <c r="O221" s="142"/>
      <c r="P221" s="142"/>
      <c r="Q221" s="142"/>
      <c r="R221" s="142"/>
      <c r="S221" s="16"/>
      <c r="T221" s="142"/>
      <c r="U221" s="130"/>
      <c r="V221" s="130"/>
      <c r="W221" s="130"/>
      <c r="X221" s="130"/>
      <c r="Y221" s="130"/>
      <c r="Z221" s="131"/>
      <c r="AA221" s="130"/>
    </row>
    <row r="222" spans="2:27" s="126" customFormat="1" x14ac:dyDescent="0.25">
      <c r="B222" s="16"/>
      <c r="C222" s="16"/>
      <c r="D222" s="16"/>
      <c r="E222" s="16"/>
      <c r="F222" s="16"/>
      <c r="G222" s="16"/>
      <c r="H222" s="16"/>
      <c r="I222" s="16"/>
      <c r="J222" s="16"/>
      <c r="K222" s="16"/>
      <c r="L222" s="142"/>
      <c r="M222" s="142"/>
      <c r="N222" s="142"/>
      <c r="O222" s="142"/>
      <c r="P222" s="142"/>
      <c r="Q222" s="142"/>
      <c r="R222" s="142"/>
      <c r="S222" s="16"/>
      <c r="T222" s="142"/>
      <c r="U222" s="130"/>
      <c r="V222" s="130"/>
      <c r="W222" s="130"/>
      <c r="X222" s="130"/>
      <c r="Y222" s="130"/>
      <c r="Z222" s="131"/>
      <c r="AA222" s="130"/>
    </row>
    <row r="223" spans="2:27" s="126" customFormat="1" x14ac:dyDescent="0.25">
      <c r="B223" s="16"/>
      <c r="C223" s="16"/>
      <c r="D223" s="16"/>
      <c r="E223" s="16"/>
      <c r="F223" s="16"/>
      <c r="G223" s="16"/>
      <c r="H223" s="16"/>
      <c r="I223" s="16"/>
      <c r="J223" s="16"/>
      <c r="K223" s="16"/>
      <c r="L223" s="142"/>
      <c r="M223" s="142"/>
      <c r="N223" s="142"/>
      <c r="O223" s="142"/>
      <c r="P223" s="142"/>
      <c r="Q223" s="142"/>
      <c r="R223" s="142"/>
      <c r="S223" s="16"/>
      <c r="T223" s="142"/>
      <c r="U223" s="130"/>
      <c r="V223" s="130"/>
      <c r="W223" s="130"/>
      <c r="X223" s="130"/>
      <c r="Y223" s="130"/>
      <c r="Z223" s="131"/>
      <c r="AA223" s="130"/>
    </row>
    <row r="224" spans="2:27" s="126" customFormat="1" x14ac:dyDescent="0.25">
      <c r="B224" s="16"/>
      <c r="C224" s="16"/>
      <c r="D224" s="16"/>
      <c r="E224" s="16"/>
      <c r="F224" s="16"/>
      <c r="G224" s="16"/>
      <c r="H224" s="16"/>
      <c r="I224" s="16"/>
      <c r="J224" s="16"/>
      <c r="K224" s="16"/>
      <c r="L224" s="142"/>
      <c r="M224" s="142"/>
      <c r="N224" s="142"/>
      <c r="O224" s="142"/>
      <c r="P224" s="142"/>
      <c r="Q224" s="142"/>
      <c r="R224" s="142"/>
      <c r="S224" s="16"/>
      <c r="T224" s="142"/>
      <c r="U224" s="130"/>
      <c r="V224" s="130"/>
      <c r="W224" s="130"/>
      <c r="X224" s="130"/>
      <c r="Y224" s="130"/>
      <c r="Z224" s="131"/>
      <c r="AA224" s="130"/>
    </row>
    <row r="225" spans="2:27" s="126" customFormat="1" x14ac:dyDescent="0.25">
      <c r="B225" s="16"/>
      <c r="C225" s="16"/>
      <c r="D225" s="16"/>
      <c r="E225" s="16"/>
      <c r="F225" s="16"/>
      <c r="G225" s="16"/>
      <c r="H225" s="16"/>
      <c r="I225" s="16"/>
      <c r="J225" s="16"/>
      <c r="K225" s="16"/>
      <c r="L225" s="142"/>
      <c r="M225" s="142"/>
      <c r="N225" s="142"/>
      <c r="O225" s="142"/>
      <c r="P225" s="142"/>
      <c r="Q225" s="142"/>
      <c r="R225" s="142"/>
      <c r="S225" s="16"/>
      <c r="T225" s="142"/>
      <c r="U225" s="130"/>
      <c r="V225" s="130"/>
      <c r="W225" s="130"/>
      <c r="X225" s="130"/>
      <c r="Y225" s="130"/>
      <c r="Z225" s="131"/>
      <c r="AA225" s="130"/>
    </row>
    <row r="226" spans="2:27" s="126" customFormat="1" x14ac:dyDescent="0.25">
      <c r="B226" s="16"/>
      <c r="C226" s="16"/>
      <c r="D226" s="16"/>
      <c r="E226" s="16"/>
      <c r="F226" s="16"/>
      <c r="G226" s="16"/>
      <c r="H226" s="16"/>
      <c r="I226" s="16"/>
      <c r="J226" s="16"/>
      <c r="K226" s="16"/>
      <c r="L226" s="142"/>
      <c r="M226" s="142"/>
      <c r="N226" s="142"/>
      <c r="O226" s="142"/>
      <c r="P226" s="142"/>
      <c r="Q226" s="142"/>
      <c r="R226" s="142"/>
      <c r="S226" s="16"/>
      <c r="T226" s="142"/>
      <c r="U226" s="130"/>
      <c r="V226" s="130"/>
      <c r="W226" s="130"/>
      <c r="X226" s="130"/>
      <c r="Y226" s="130"/>
      <c r="Z226" s="131"/>
      <c r="AA226" s="130"/>
    </row>
    <row r="227" spans="2:27" s="126" customFormat="1" x14ac:dyDescent="0.25">
      <c r="B227" s="16"/>
      <c r="C227" s="16"/>
      <c r="D227" s="16"/>
      <c r="E227" s="16"/>
      <c r="F227" s="16"/>
      <c r="G227" s="16"/>
      <c r="H227" s="16"/>
      <c r="I227" s="16"/>
      <c r="J227" s="16"/>
      <c r="K227" s="16"/>
      <c r="L227" s="142"/>
      <c r="M227" s="142"/>
      <c r="N227" s="142"/>
      <c r="O227" s="142"/>
      <c r="P227" s="142"/>
      <c r="Q227" s="142"/>
      <c r="R227" s="142"/>
      <c r="S227" s="16"/>
      <c r="T227" s="142"/>
      <c r="U227" s="130"/>
      <c r="V227" s="130"/>
      <c r="W227" s="130"/>
      <c r="X227" s="130"/>
      <c r="Y227" s="130"/>
      <c r="Z227" s="131"/>
      <c r="AA227" s="130"/>
    </row>
    <row r="228" spans="2:27" s="126" customFormat="1" x14ac:dyDescent="0.25">
      <c r="B228" s="16"/>
      <c r="C228" s="16"/>
      <c r="D228" s="16"/>
      <c r="E228" s="16"/>
      <c r="F228" s="16"/>
      <c r="G228" s="16"/>
      <c r="H228" s="16"/>
      <c r="I228" s="16"/>
      <c r="J228" s="16"/>
      <c r="K228" s="16"/>
      <c r="L228" s="142"/>
      <c r="M228" s="142"/>
      <c r="N228" s="142"/>
      <c r="O228" s="142"/>
      <c r="P228" s="142"/>
      <c r="Q228" s="142"/>
      <c r="R228" s="142"/>
      <c r="S228" s="16"/>
      <c r="T228" s="142"/>
      <c r="U228" s="130"/>
      <c r="V228" s="130"/>
      <c r="W228" s="130"/>
      <c r="X228" s="130"/>
      <c r="Y228" s="130"/>
      <c r="Z228" s="131"/>
      <c r="AA228" s="130"/>
    </row>
    <row r="229" spans="2:27" s="126" customFormat="1" x14ac:dyDescent="0.25">
      <c r="B229" s="16"/>
      <c r="C229" s="16"/>
      <c r="D229" s="16"/>
      <c r="E229" s="16"/>
      <c r="F229" s="16"/>
      <c r="G229" s="16"/>
      <c r="H229" s="16"/>
      <c r="I229" s="16"/>
      <c r="J229" s="16"/>
      <c r="K229" s="16"/>
      <c r="L229" s="142"/>
      <c r="M229" s="142"/>
      <c r="N229" s="142"/>
      <c r="O229" s="142"/>
      <c r="P229" s="142"/>
      <c r="Q229" s="142"/>
      <c r="R229" s="142"/>
      <c r="S229" s="16"/>
      <c r="T229" s="142"/>
      <c r="U229" s="130"/>
      <c r="V229" s="130"/>
      <c r="W229" s="130"/>
      <c r="X229" s="130"/>
      <c r="Y229" s="130"/>
      <c r="Z229" s="131"/>
      <c r="AA229" s="130"/>
    </row>
    <row r="230" spans="2:27" s="126" customFormat="1" x14ac:dyDescent="0.25">
      <c r="B230" s="16"/>
      <c r="C230" s="16"/>
      <c r="D230" s="16"/>
      <c r="E230" s="16"/>
      <c r="F230" s="16"/>
      <c r="G230" s="16"/>
      <c r="H230" s="16"/>
      <c r="I230" s="16"/>
      <c r="J230" s="16"/>
      <c r="K230" s="16"/>
      <c r="L230" s="142"/>
      <c r="M230" s="142"/>
      <c r="N230" s="142"/>
      <c r="O230" s="142"/>
      <c r="P230" s="142"/>
      <c r="Q230" s="142"/>
      <c r="R230" s="142"/>
      <c r="S230" s="16"/>
      <c r="T230" s="142"/>
      <c r="U230" s="130"/>
      <c r="V230" s="130"/>
      <c r="W230" s="130"/>
      <c r="X230" s="130"/>
      <c r="Y230" s="130"/>
      <c r="Z230" s="131"/>
      <c r="AA230" s="130"/>
    </row>
    <row r="231" spans="2:27" s="126" customFormat="1" x14ac:dyDescent="0.25">
      <c r="B231" s="16"/>
      <c r="C231" s="16"/>
      <c r="D231" s="16"/>
      <c r="E231" s="16"/>
      <c r="F231" s="16"/>
      <c r="G231" s="16"/>
      <c r="H231" s="16"/>
      <c r="I231" s="16"/>
      <c r="J231" s="16"/>
      <c r="K231" s="16"/>
      <c r="L231" s="142"/>
      <c r="M231" s="142"/>
      <c r="N231" s="142"/>
      <c r="O231" s="142"/>
      <c r="P231" s="142"/>
      <c r="Q231" s="142"/>
      <c r="R231" s="142"/>
      <c r="S231" s="16"/>
      <c r="T231" s="142"/>
      <c r="U231" s="130"/>
      <c r="V231" s="130"/>
      <c r="W231" s="130"/>
      <c r="X231" s="130"/>
      <c r="Y231" s="130"/>
      <c r="Z231" s="131"/>
      <c r="AA231" s="130"/>
    </row>
    <row r="232" spans="2:27" s="126" customFormat="1" x14ac:dyDescent="0.25">
      <c r="B232" s="16"/>
      <c r="C232" s="16"/>
      <c r="D232" s="16"/>
      <c r="E232" s="16"/>
      <c r="F232" s="16"/>
      <c r="G232" s="16"/>
      <c r="H232" s="16"/>
      <c r="I232" s="16"/>
      <c r="J232" s="16"/>
      <c r="K232" s="16"/>
      <c r="L232" s="142"/>
      <c r="M232" s="142"/>
      <c r="N232" s="142"/>
      <c r="O232" s="142"/>
      <c r="P232" s="142"/>
      <c r="Q232" s="142"/>
      <c r="R232" s="142"/>
      <c r="S232" s="16"/>
      <c r="T232" s="142"/>
      <c r="U232" s="130"/>
      <c r="V232" s="130"/>
      <c r="W232" s="130"/>
      <c r="X232" s="130"/>
      <c r="Y232" s="130"/>
      <c r="Z232" s="131"/>
      <c r="AA232" s="130"/>
    </row>
    <row r="233" spans="2:27" s="126" customFormat="1" x14ac:dyDescent="0.25">
      <c r="B233" s="16"/>
      <c r="C233" s="16"/>
      <c r="D233" s="16"/>
      <c r="E233" s="16"/>
      <c r="F233" s="16"/>
      <c r="G233" s="16"/>
      <c r="H233" s="16"/>
      <c r="I233" s="16"/>
      <c r="J233" s="16"/>
      <c r="K233" s="16"/>
      <c r="L233" s="142"/>
      <c r="M233" s="142"/>
      <c r="N233" s="142"/>
      <c r="O233" s="142"/>
      <c r="P233" s="142"/>
      <c r="Q233" s="142"/>
      <c r="R233" s="142"/>
      <c r="S233" s="16"/>
      <c r="T233" s="142"/>
      <c r="U233" s="130"/>
      <c r="V233" s="130"/>
      <c r="W233" s="130"/>
      <c r="X233" s="130"/>
      <c r="Y233" s="130"/>
      <c r="Z233" s="131"/>
      <c r="AA233" s="130"/>
    </row>
    <row r="234" spans="2:27" s="126" customFormat="1" x14ac:dyDescent="0.25">
      <c r="B234" s="16"/>
      <c r="C234" s="16"/>
      <c r="D234" s="16"/>
      <c r="E234" s="16"/>
      <c r="F234" s="16"/>
      <c r="G234" s="16"/>
      <c r="H234" s="16"/>
      <c r="I234" s="16"/>
      <c r="J234" s="16"/>
      <c r="K234" s="16"/>
      <c r="L234" s="142"/>
      <c r="M234" s="142"/>
      <c r="N234" s="142"/>
      <c r="O234" s="142"/>
      <c r="P234" s="142"/>
      <c r="Q234" s="142"/>
      <c r="R234" s="142"/>
      <c r="S234" s="16"/>
      <c r="T234" s="142"/>
      <c r="U234" s="130"/>
      <c r="V234" s="130"/>
      <c r="W234" s="130"/>
      <c r="X234" s="130"/>
      <c r="Y234" s="130"/>
      <c r="Z234" s="131"/>
      <c r="AA234" s="130"/>
    </row>
    <row r="235" spans="2:27" s="126" customFormat="1" x14ac:dyDescent="0.25">
      <c r="B235" s="16"/>
      <c r="C235" s="16"/>
      <c r="D235" s="16"/>
      <c r="E235" s="16"/>
      <c r="F235" s="16"/>
      <c r="G235" s="16"/>
      <c r="H235" s="16"/>
      <c r="I235" s="16"/>
      <c r="J235" s="16"/>
      <c r="K235" s="16"/>
      <c r="L235" s="142"/>
      <c r="M235" s="142"/>
      <c r="N235" s="142"/>
      <c r="O235" s="142"/>
      <c r="P235" s="142"/>
      <c r="Q235" s="142"/>
      <c r="R235" s="142"/>
      <c r="S235" s="16"/>
      <c r="T235" s="142"/>
      <c r="U235" s="130"/>
      <c r="V235" s="130"/>
      <c r="W235" s="130"/>
      <c r="X235" s="130"/>
      <c r="Y235" s="130"/>
      <c r="Z235" s="131"/>
      <c r="AA235" s="130"/>
    </row>
    <row r="236" spans="2:27" s="126" customFormat="1" x14ac:dyDescent="0.25">
      <c r="B236" s="16"/>
      <c r="C236" s="16"/>
      <c r="D236" s="16"/>
      <c r="E236" s="16"/>
      <c r="F236" s="16"/>
      <c r="G236" s="16"/>
      <c r="H236" s="16"/>
      <c r="I236" s="16"/>
      <c r="J236" s="16"/>
      <c r="K236" s="16"/>
      <c r="L236" s="142"/>
      <c r="M236" s="142"/>
      <c r="N236" s="142"/>
      <c r="O236" s="142"/>
      <c r="P236" s="142"/>
      <c r="Q236" s="142"/>
      <c r="R236" s="142"/>
      <c r="S236" s="16"/>
      <c r="T236" s="142"/>
      <c r="U236" s="130"/>
      <c r="V236" s="130"/>
      <c r="W236" s="130"/>
      <c r="X236" s="130"/>
      <c r="Y236" s="130"/>
      <c r="Z236" s="131"/>
      <c r="AA236" s="130"/>
    </row>
    <row r="237" spans="2:27" s="126" customFormat="1" x14ac:dyDescent="0.25">
      <c r="B237" s="16"/>
      <c r="C237" s="16"/>
      <c r="D237" s="16"/>
      <c r="E237" s="16"/>
      <c r="F237" s="16"/>
      <c r="G237" s="16"/>
      <c r="H237" s="16"/>
      <c r="I237" s="16"/>
      <c r="J237" s="16"/>
      <c r="K237" s="16"/>
      <c r="L237" s="142"/>
      <c r="M237" s="142"/>
      <c r="N237" s="142"/>
      <c r="O237" s="142"/>
      <c r="P237" s="142"/>
      <c r="Q237" s="142"/>
      <c r="R237" s="142"/>
      <c r="S237" s="16"/>
      <c r="T237" s="142"/>
      <c r="U237" s="130"/>
      <c r="V237" s="130"/>
      <c r="W237" s="130"/>
      <c r="X237" s="130"/>
      <c r="Y237" s="130"/>
      <c r="Z237" s="131"/>
      <c r="AA237" s="130"/>
    </row>
    <row r="238" spans="2:27" s="126" customFormat="1" x14ac:dyDescent="0.25">
      <c r="B238" s="16"/>
      <c r="C238" s="16"/>
      <c r="D238" s="16"/>
      <c r="E238" s="16"/>
      <c r="F238" s="16"/>
      <c r="G238" s="16"/>
      <c r="H238" s="16"/>
      <c r="I238" s="16"/>
      <c r="J238" s="16"/>
      <c r="K238" s="16"/>
      <c r="L238" s="142"/>
      <c r="M238" s="142"/>
      <c r="N238" s="142"/>
      <c r="O238" s="142"/>
      <c r="P238" s="142"/>
      <c r="Q238" s="142"/>
      <c r="R238" s="142"/>
      <c r="S238" s="16"/>
      <c r="T238" s="142"/>
      <c r="U238" s="130"/>
      <c r="V238" s="130"/>
      <c r="W238" s="130"/>
      <c r="X238" s="130"/>
      <c r="Y238" s="130"/>
      <c r="Z238" s="131"/>
      <c r="AA238" s="130"/>
    </row>
    <row r="239" spans="2:27" s="126" customFormat="1" x14ac:dyDescent="0.25">
      <c r="B239" s="16"/>
      <c r="C239" s="16"/>
      <c r="D239" s="16"/>
      <c r="E239" s="16"/>
      <c r="F239" s="16"/>
      <c r="G239" s="16"/>
      <c r="H239" s="16"/>
      <c r="I239" s="16"/>
      <c r="J239" s="16"/>
      <c r="K239" s="16"/>
      <c r="L239" s="142"/>
      <c r="M239" s="142"/>
      <c r="N239" s="142"/>
      <c r="O239" s="142"/>
      <c r="P239" s="142"/>
      <c r="Q239" s="142"/>
      <c r="R239" s="142"/>
      <c r="S239" s="16"/>
      <c r="T239" s="142"/>
      <c r="U239" s="130"/>
      <c r="V239" s="130"/>
      <c r="W239" s="130"/>
      <c r="X239" s="130"/>
      <c r="Y239" s="130"/>
      <c r="Z239" s="131"/>
      <c r="AA239" s="130"/>
    </row>
    <row r="240" spans="2:27" s="126" customFormat="1" x14ac:dyDescent="0.25">
      <c r="B240" s="16"/>
      <c r="C240" s="16"/>
      <c r="D240" s="16"/>
      <c r="E240" s="16"/>
      <c r="F240" s="16"/>
      <c r="G240" s="16"/>
      <c r="H240" s="16"/>
      <c r="I240" s="16"/>
      <c r="J240" s="16"/>
      <c r="K240" s="16"/>
      <c r="L240" s="142"/>
      <c r="M240" s="142"/>
      <c r="N240" s="142"/>
      <c r="O240" s="142"/>
      <c r="P240" s="142"/>
      <c r="Q240" s="142"/>
      <c r="R240" s="142"/>
      <c r="S240" s="16"/>
      <c r="T240" s="142"/>
      <c r="U240" s="130"/>
      <c r="V240" s="130"/>
      <c r="W240" s="130"/>
      <c r="X240" s="130"/>
      <c r="Y240" s="130"/>
      <c r="Z240" s="131"/>
      <c r="AA240" s="130"/>
    </row>
    <row r="241" spans="2:27" s="126" customFormat="1" x14ac:dyDescent="0.25">
      <c r="B241" s="16"/>
      <c r="C241" s="16"/>
      <c r="D241" s="16"/>
      <c r="E241" s="16"/>
      <c r="F241" s="16"/>
      <c r="G241" s="16"/>
      <c r="H241" s="16"/>
      <c r="I241" s="16"/>
      <c r="J241" s="16"/>
      <c r="K241" s="16"/>
      <c r="L241" s="142"/>
      <c r="M241" s="142"/>
      <c r="N241" s="142"/>
      <c r="O241" s="142"/>
      <c r="P241" s="142"/>
      <c r="Q241" s="142"/>
      <c r="R241" s="142"/>
      <c r="S241" s="16"/>
      <c r="T241" s="142"/>
      <c r="U241" s="130"/>
      <c r="V241" s="130"/>
      <c r="W241" s="130"/>
      <c r="X241" s="130"/>
      <c r="Y241" s="130"/>
      <c r="Z241" s="131"/>
      <c r="AA241" s="130"/>
    </row>
    <row r="242" spans="2:27" s="126" customFormat="1" x14ac:dyDescent="0.25">
      <c r="B242" s="16"/>
      <c r="C242" s="16"/>
      <c r="D242" s="16"/>
      <c r="E242" s="16"/>
      <c r="F242" s="16"/>
      <c r="G242" s="16"/>
      <c r="H242" s="16"/>
      <c r="I242" s="16"/>
      <c r="J242" s="16"/>
      <c r="K242" s="16"/>
      <c r="L242" s="142"/>
      <c r="M242" s="142"/>
      <c r="N242" s="142"/>
      <c r="O242" s="142"/>
      <c r="P242" s="142"/>
      <c r="Q242" s="142"/>
      <c r="R242" s="142"/>
      <c r="S242" s="16"/>
      <c r="T242" s="142"/>
      <c r="U242" s="130"/>
      <c r="V242" s="130"/>
      <c r="W242" s="130"/>
      <c r="X242" s="130"/>
      <c r="Y242" s="130"/>
      <c r="Z242" s="131"/>
      <c r="AA242" s="130"/>
    </row>
    <row r="243" spans="2:27" s="126" customFormat="1" x14ac:dyDescent="0.25">
      <c r="B243" s="16"/>
      <c r="C243" s="16"/>
      <c r="D243" s="16"/>
      <c r="E243" s="16"/>
      <c r="F243" s="16"/>
      <c r="G243" s="16"/>
      <c r="H243" s="16"/>
      <c r="I243" s="16"/>
      <c r="J243" s="16"/>
      <c r="K243" s="16"/>
      <c r="L243" s="142"/>
      <c r="M243" s="142"/>
      <c r="N243" s="142"/>
      <c r="O243" s="142"/>
      <c r="P243" s="142"/>
      <c r="Q243" s="142"/>
      <c r="R243" s="142"/>
      <c r="S243" s="16"/>
      <c r="T243" s="142"/>
      <c r="U243" s="130"/>
      <c r="V243" s="130"/>
      <c r="W243" s="130"/>
      <c r="X243" s="130"/>
      <c r="Y243" s="130"/>
      <c r="Z243" s="131"/>
      <c r="AA243" s="130"/>
    </row>
    <row r="244" spans="2:27" s="126" customFormat="1" x14ac:dyDescent="0.25">
      <c r="B244" s="16"/>
      <c r="C244" s="16"/>
      <c r="D244" s="16"/>
      <c r="E244" s="16"/>
      <c r="F244" s="16"/>
      <c r="G244" s="16"/>
      <c r="H244" s="16"/>
      <c r="I244" s="16"/>
      <c r="J244" s="16"/>
      <c r="K244" s="16"/>
      <c r="L244" s="142"/>
      <c r="M244" s="142"/>
      <c r="N244" s="142"/>
      <c r="O244" s="142"/>
      <c r="P244" s="142"/>
      <c r="Q244" s="142"/>
      <c r="R244" s="142"/>
      <c r="S244" s="16"/>
      <c r="T244" s="142"/>
      <c r="U244" s="130"/>
      <c r="V244" s="130"/>
      <c r="W244" s="130"/>
      <c r="X244" s="130"/>
      <c r="Y244" s="130"/>
      <c r="Z244" s="131"/>
      <c r="AA244" s="130"/>
    </row>
    <row r="245" spans="2:27" s="126" customFormat="1" x14ac:dyDescent="0.25">
      <c r="B245" s="16"/>
      <c r="C245" s="16"/>
      <c r="D245" s="16"/>
      <c r="E245" s="16"/>
      <c r="F245" s="16"/>
      <c r="G245" s="16"/>
      <c r="H245" s="16"/>
      <c r="I245" s="16"/>
      <c r="J245" s="16"/>
      <c r="K245" s="16"/>
      <c r="L245" s="142"/>
      <c r="M245" s="142"/>
      <c r="N245" s="142"/>
      <c r="O245" s="142"/>
      <c r="P245" s="142"/>
      <c r="Q245" s="142"/>
      <c r="R245" s="142"/>
      <c r="S245" s="16"/>
      <c r="T245" s="142"/>
      <c r="U245" s="130"/>
      <c r="V245" s="130"/>
      <c r="W245" s="130"/>
      <c r="X245" s="130"/>
      <c r="Y245" s="130"/>
      <c r="Z245" s="131"/>
      <c r="AA245" s="130"/>
    </row>
    <row r="246" spans="2:27" s="126" customFormat="1" x14ac:dyDescent="0.25">
      <c r="B246" s="16"/>
      <c r="C246" s="16"/>
      <c r="D246" s="16"/>
      <c r="E246" s="16"/>
      <c r="F246" s="16"/>
      <c r="G246" s="16"/>
      <c r="H246" s="16"/>
      <c r="I246" s="16"/>
      <c r="J246" s="16"/>
      <c r="K246" s="16"/>
      <c r="L246" s="142"/>
      <c r="M246" s="142"/>
      <c r="N246" s="142"/>
      <c r="O246" s="142"/>
      <c r="P246" s="142"/>
      <c r="Q246" s="142"/>
      <c r="R246" s="142"/>
      <c r="S246" s="16"/>
      <c r="T246" s="142"/>
      <c r="U246" s="130"/>
      <c r="V246" s="130"/>
      <c r="W246" s="130"/>
      <c r="X246" s="130"/>
      <c r="Y246" s="130"/>
      <c r="Z246" s="131"/>
      <c r="AA246" s="130"/>
    </row>
    <row r="247" spans="2:27" s="126" customFormat="1" x14ac:dyDescent="0.25">
      <c r="B247" s="16"/>
      <c r="C247" s="16"/>
      <c r="D247" s="16"/>
      <c r="E247" s="16"/>
      <c r="F247" s="16"/>
      <c r="G247" s="16"/>
      <c r="H247" s="16"/>
      <c r="I247" s="16"/>
      <c r="J247" s="16"/>
      <c r="K247" s="16"/>
      <c r="L247" s="142"/>
      <c r="M247" s="142"/>
      <c r="N247" s="142"/>
      <c r="O247" s="142"/>
      <c r="P247" s="142"/>
      <c r="Q247" s="142"/>
      <c r="R247" s="142"/>
      <c r="S247" s="16"/>
      <c r="T247" s="142"/>
      <c r="U247" s="130"/>
      <c r="V247" s="130"/>
      <c r="W247" s="130"/>
      <c r="X247" s="130"/>
      <c r="Y247" s="130"/>
      <c r="Z247" s="131"/>
      <c r="AA247" s="130"/>
    </row>
    <row r="248" spans="2:27" s="126" customFormat="1" x14ac:dyDescent="0.25">
      <c r="B248" s="16"/>
      <c r="C248" s="16"/>
      <c r="D248" s="16"/>
      <c r="E248" s="16"/>
      <c r="F248" s="16"/>
      <c r="G248" s="16"/>
      <c r="H248" s="16"/>
      <c r="I248" s="16"/>
      <c r="J248" s="16"/>
      <c r="K248" s="16"/>
      <c r="L248" s="142"/>
      <c r="M248" s="142"/>
      <c r="N248" s="142"/>
      <c r="O248" s="142"/>
      <c r="P248" s="142"/>
      <c r="Q248" s="142"/>
      <c r="R248" s="142"/>
      <c r="S248" s="16"/>
      <c r="T248" s="142"/>
      <c r="U248" s="130"/>
      <c r="V248" s="130"/>
      <c r="W248" s="130"/>
      <c r="X248" s="130"/>
      <c r="Y248" s="130"/>
      <c r="Z248" s="131"/>
      <c r="AA248" s="130"/>
    </row>
    <row r="249" spans="2:27" s="126" customFormat="1" x14ac:dyDescent="0.25">
      <c r="B249" s="16"/>
      <c r="C249" s="16"/>
      <c r="D249" s="16"/>
      <c r="E249" s="16"/>
      <c r="F249" s="16"/>
      <c r="G249" s="16"/>
      <c r="H249" s="16"/>
      <c r="I249" s="16"/>
      <c r="J249" s="16"/>
      <c r="K249" s="16"/>
      <c r="L249" s="142"/>
      <c r="M249" s="142"/>
      <c r="N249" s="142"/>
      <c r="O249" s="142"/>
      <c r="P249" s="142"/>
      <c r="Q249" s="142"/>
      <c r="R249" s="142"/>
      <c r="S249" s="16"/>
      <c r="T249" s="142"/>
      <c r="U249" s="130"/>
      <c r="V249" s="130"/>
      <c r="W249" s="130"/>
      <c r="X249" s="130"/>
      <c r="Y249" s="130"/>
      <c r="Z249" s="131"/>
      <c r="AA249" s="130"/>
    </row>
    <row r="250" spans="2:27" s="126" customFormat="1" x14ac:dyDescent="0.25">
      <c r="B250" s="16"/>
      <c r="C250" s="16"/>
      <c r="D250" s="16"/>
      <c r="E250" s="16"/>
      <c r="F250" s="16"/>
      <c r="G250" s="16"/>
      <c r="H250" s="16"/>
      <c r="I250" s="16"/>
      <c r="J250" s="16"/>
      <c r="K250" s="16"/>
      <c r="L250" s="142"/>
      <c r="M250" s="142"/>
      <c r="N250" s="142"/>
      <c r="O250" s="142"/>
      <c r="P250" s="142"/>
      <c r="Q250" s="142"/>
      <c r="R250" s="142"/>
      <c r="S250" s="16"/>
      <c r="T250" s="142"/>
      <c r="U250" s="130"/>
      <c r="V250" s="130"/>
      <c r="W250" s="130"/>
      <c r="X250" s="130"/>
      <c r="Y250" s="130"/>
      <c r="Z250" s="131"/>
      <c r="AA250" s="130"/>
    </row>
    <row r="251" spans="2:27" s="126" customFormat="1" x14ac:dyDescent="0.25">
      <c r="B251" s="16"/>
      <c r="C251" s="16"/>
      <c r="D251" s="16"/>
      <c r="E251" s="16"/>
      <c r="F251" s="16"/>
      <c r="G251" s="16"/>
      <c r="H251" s="16"/>
      <c r="I251" s="16"/>
      <c r="J251" s="16"/>
      <c r="K251" s="16"/>
      <c r="L251" s="142"/>
      <c r="M251" s="142"/>
      <c r="N251" s="142"/>
      <c r="O251" s="142"/>
      <c r="P251" s="142"/>
      <c r="Q251" s="142"/>
      <c r="R251" s="142"/>
      <c r="S251" s="16"/>
      <c r="T251" s="142"/>
      <c r="U251" s="130"/>
      <c r="V251" s="130"/>
      <c r="W251" s="130"/>
      <c r="X251" s="130"/>
      <c r="Y251" s="130"/>
      <c r="Z251" s="131"/>
      <c r="AA251" s="130"/>
    </row>
    <row r="252" spans="2:27" s="126" customFormat="1" x14ac:dyDescent="0.25">
      <c r="B252" s="16"/>
      <c r="C252" s="16"/>
      <c r="D252" s="16"/>
      <c r="E252" s="16"/>
      <c r="F252" s="16"/>
      <c r="G252" s="16"/>
      <c r="H252" s="16"/>
      <c r="I252" s="16"/>
      <c r="J252" s="16"/>
      <c r="K252" s="16"/>
      <c r="L252" s="142"/>
      <c r="M252" s="142"/>
      <c r="N252" s="142"/>
      <c r="O252" s="142"/>
      <c r="P252" s="142"/>
      <c r="Q252" s="142"/>
      <c r="R252" s="142"/>
      <c r="S252" s="16"/>
      <c r="T252" s="142"/>
      <c r="U252" s="130"/>
      <c r="V252" s="130"/>
      <c r="W252" s="130"/>
      <c r="X252" s="130"/>
      <c r="Y252" s="130"/>
      <c r="Z252" s="131"/>
      <c r="AA252" s="130"/>
    </row>
    <row r="253" spans="2:27" s="126" customFormat="1" x14ac:dyDescent="0.25">
      <c r="B253" s="16"/>
      <c r="C253" s="16"/>
      <c r="D253" s="16"/>
      <c r="E253" s="16"/>
      <c r="F253" s="16"/>
      <c r="G253" s="16"/>
      <c r="H253" s="16"/>
      <c r="I253" s="16"/>
      <c r="J253" s="16"/>
      <c r="K253" s="16"/>
      <c r="L253" s="142"/>
      <c r="M253" s="142"/>
      <c r="N253" s="142"/>
      <c r="O253" s="142"/>
      <c r="P253" s="142"/>
      <c r="Q253" s="142"/>
      <c r="R253" s="142"/>
      <c r="S253" s="16"/>
      <c r="T253" s="142"/>
      <c r="U253" s="130"/>
      <c r="V253" s="130"/>
      <c r="W253" s="130"/>
      <c r="X253" s="130"/>
      <c r="Y253" s="130"/>
      <c r="Z253" s="131"/>
      <c r="AA253" s="130"/>
    </row>
    <row r="254" spans="2:27" s="126" customFormat="1" x14ac:dyDescent="0.25">
      <c r="B254" s="16"/>
      <c r="C254" s="16"/>
      <c r="D254" s="16"/>
      <c r="E254" s="16"/>
      <c r="F254" s="16"/>
      <c r="G254" s="16"/>
      <c r="H254" s="16"/>
      <c r="I254" s="16"/>
      <c r="J254" s="16"/>
      <c r="K254" s="16"/>
      <c r="L254" s="142"/>
      <c r="M254" s="142"/>
      <c r="N254" s="142"/>
      <c r="O254" s="142"/>
      <c r="P254" s="142"/>
      <c r="Q254" s="142"/>
      <c r="R254" s="142"/>
      <c r="S254" s="16"/>
      <c r="T254" s="142"/>
      <c r="U254" s="130"/>
      <c r="V254" s="130"/>
      <c r="W254" s="130"/>
      <c r="X254" s="130"/>
      <c r="Y254" s="130"/>
      <c r="Z254" s="131"/>
      <c r="AA254" s="130"/>
    </row>
    <row r="255" spans="2:27" s="126" customFormat="1" x14ac:dyDescent="0.25">
      <c r="B255" s="16"/>
      <c r="C255" s="16"/>
      <c r="D255" s="16"/>
      <c r="E255" s="16"/>
      <c r="F255" s="16"/>
      <c r="G255" s="16"/>
      <c r="H255" s="16"/>
      <c r="I255" s="16"/>
      <c r="J255" s="16"/>
      <c r="K255" s="16"/>
      <c r="L255" s="142"/>
      <c r="M255" s="142"/>
      <c r="N255" s="142"/>
      <c r="O255" s="142"/>
      <c r="P255" s="142"/>
      <c r="Q255" s="142"/>
      <c r="R255" s="142"/>
      <c r="S255" s="16"/>
      <c r="T255" s="142"/>
      <c r="U255" s="130"/>
      <c r="V255" s="130"/>
      <c r="W255" s="130"/>
      <c r="X255" s="130"/>
      <c r="Y255" s="130"/>
      <c r="Z255" s="131"/>
      <c r="AA255" s="130"/>
    </row>
    <row r="256" spans="2:27" s="126" customFormat="1" x14ac:dyDescent="0.25">
      <c r="B256" s="16"/>
      <c r="C256" s="16"/>
      <c r="D256" s="16"/>
      <c r="E256" s="16"/>
      <c r="F256" s="16"/>
      <c r="G256" s="16"/>
      <c r="H256" s="16"/>
      <c r="I256" s="16"/>
      <c r="J256" s="16"/>
      <c r="K256" s="16"/>
      <c r="L256" s="142"/>
      <c r="M256" s="142"/>
      <c r="N256" s="142"/>
      <c r="O256" s="142"/>
      <c r="P256" s="142"/>
      <c r="Q256" s="142"/>
      <c r="R256" s="142"/>
      <c r="S256" s="16"/>
      <c r="T256" s="142"/>
      <c r="U256" s="130"/>
      <c r="V256" s="130"/>
      <c r="W256" s="130"/>
      <c r="X256" s="130"/>
      <c r="Y256" s="130"/>
      <c r="Z256" s="131"/>
      <c r="AA256" s="130"/>
    </row>
    <row r="257" spans="2:27" s="126" customFormat="1" x14ac:dyDescent="0.25">
      <c r="B257" s="16"/>
      <c r="C257" s="16"/>
      <c r="D257" s="16"/>
      <c r="E257" s="16"/>
      <c r="F257" s="16"/>
      <c r="G257" s="16"/>
      <c r="H257" s="16"/>
      <c r="I257" s="16"/>
      <c r="J257" s="16"/>
      <c r="K257" s="16"/>
      <c r="L257" s="142"/>
      <c r="M257" s="142"/>
      <c r="N257" s="142"/>
      <c r="O257" s="142"/>
      <c r="P257" s="142"/>
      <c r="Q257" s="142"/>
      <c r="R257" s="142"/>
      <c r="S257" s="16"/>
      <c r="T257" s="142"/>
      <c r="U257" s="130"/>
      <c r="V257" s="130"/>
      <c r="W257" s="130"/>
      <c r="X257" s="130"/>
      <c r="Y257" s="130"/>
      <c r="Z257" s="131"/>
      <c r="AA257" s="130"/>
    </row>
    <row r="258" spans="2:27" s="126" customFormat="1" x14ac:dyDescent="0.25">
      <c r="B258" s="16"/>
      <c r="C258" s="16"/>
      <c r="D258" s="16"/>
      <c r="E258" s="16"/>
      <c r="F258" s="16"/>
      <c r="G258" s="16"/>
      <c r="H258" s="16"/>
      <c r="I258" s="16"/>
      <c r="J258" s="16"/>
      <c r="K258" s="16"/>
      <c r="L258" s="142"/>
      <c r="M258" s="142"/>
      <c r="N258" s="142"/>
      <c r="O258" s="142"/>
      <c r="P258" s="142"/>
      <c r="Q258" s="142"/>
      <c r="R258" s="142"/>
      <c r="S258" s="16"/>
      <c r="T258" s="142"/>
      <c r="U258" s="130"/>
      <c r="V258" s="130"/>
      <c r="W258" s="130"/>
      <c r="X258" s="130"/>
      <c r="Y258" s="130"/>
      <c r="Z258" s="131"/>
      <c r="AA258" s="130"/>
    </row>
    <row r="259" spans="2:27" s="126" customFormat="1" x14ac:dyDescent="0.25">
      <c r="B259" s="16"/>
      <c r="C259" s="16"/>
      <c r="D259" s="16"/>
      <c r="E259" s="16"/>
      <c r="F259" s="16"/>
      <c r="G259" s="16"/>
      <c r="H259" s="16"/>
      <c r="I259" s="16"/>
      <c r="J259" s="16"/>
      <c r="K259" s="16"/>
      <c r="L259" s="142"/>
      <c r="M259" s="142"/>
      <c r="N259" s="142"/>
      <c r="O259" s="142"/>
      <c r="P259" s="142"/>
      <c r="Q259" s="142"/>
      <c r="R259" s="142"/>
      <c r="S259" s="16"/>
      <c r="T259" s="142"/>
      <c r="U259" s="130"/>
      <c r="V259" s="130"/>
      <c r="W259" s="130"/>
      <c r="X259" s="130"/>
      <c r="Y259" s="130"/>
      <c r="Z259" s="131"/>
      <c r="AA259" s="130"/>
    </row>
    <row r="260" spans="2:27" s="126" customFormat="1" x14ac:dyDescent="0.25">
      <c r="B260" s="16"/>
      <c r="C260" s="16"/>
      <c r="D260" s="16"/>
      <c r="E260" s="16"/>
      <c r="F260" s="16"/>
      <c r="G260" s="16"/>
      <c r="H260" s="16"/>
      <c r="I260" s="16"/>
      <c r="J260" s="16"/>
      <c r="K260" s="16"/>
      <c r="L260" s="142"/>
      <c r="M260" s="142"/>
      <c r="N260" s="142"/>
      <c r="O260" s="142"/>
      <c r="P260" s="142"/>
      <c r="Q260" s="142"/>
      <c r="R260" s="142"/>
      <c r="S260" s="16"/>
      <c r="T260" s="142"/>
      <c r="U260" s="130"/>
      <c r="V260" s="130"/>
      <c r="W260" s="130"/>
      <c r="X260" s="130"/>
      <c r="Y260" s="130"/>
      <c r="Z260" s="131"/>
      <c r="AA260" s="130"/>
    </row>
    <row r="261" spans="2:27" s="126" customFormat="1" x14ac:dyDescent="0.25">
      <c r="B261" s="16"/>
      <c r="C261" s="16"/>
      <c r="D261" s="16"/>
      <c r="E261" s="16"/>
      <c r="F261" s="16"/>
      <c r="G261" s="16"/>
      <c r="H261" s="16"/>
      <c r="I261" s="16"/>
      <c r="J261" s="16"/>
      <c r="K261" s="16"/>
      <c r="L261" s="142"/>
      <c r="M261" s="142"/>
      <c r="N261" s="142"/>
      <c r="O261" s="142"/>
      <c r="P261" s="142"/>
      <c r="Q261" s="142"/>
      <c r="R261" s="142"/>
      <c r="S261" s="16"/>
      <c r="T261" s="142"/>
      <c r="U261" s="130"/>
      <c r="V261" s="130"/>
      <c r="W261" s="130"/>
      <c r="X261" s="130"/>
      <c r="Y261" s="130"/>
      <c r="Z261" s="131"/>
      <c r="AA261" s="130"/>
    </row>
    <row r="262" spans="2:27" s="126" customFormat="1" x14ac:dyDescent="0.25">
      <c r="B262" s="16"/>
      <c r="C262" s="16"/>
      <c r="D262" s="16"/>
      <c r="E262" s="16"/>
      <c r="F262" s="16"/>
      <c r="G262" s="16"/>
      <c r="H262" s="16"/>
      <c r="I262" s="16"/>
      <c r="J262" s="16"/>
      <c r="K262" s="16"/>
      <c r="L262" s="142"/>
      <c r="M262" s="142"/>
      <c r="N262" s="142"/>
      <c r="O262" s="142"/>
      <c r="P262" s="142"/>
      <c r="Q262" s="142"/>
      <c r="R262" s="142"/>
      <c r="S262" s="16"/>
      <c r="T262" s="142"/>
      <c r="U262" s="130"/>
      <c r="V262" s="130"/>
      <c r="W262" s="130"/>
      <c r="X262" s="130"/>
      <c r="Y262" s="130"/>
      <c r="Z262" s="131"/>
      <c r="AA262" s="130"/>
    </row>
    <row r="263" spans="2:27" s="126" customFormat="1" x14ac:dyDescent="0.25">
      <c r="B263" s="16"/>
      <c r="C263" s="16"/>
      <c r="D263" s="16"/>
      <c r="E263" s="16"/>
      <c r="F263" s="16"/>
      <c r="G263" s="16"/>
      <c r="H263" s="16"/>
      <c r="I263" s="16"/>
      <c r="J263" s="16"/>
      <c r="K263" s="16"/>
      <c r="L263" s="142"/>
      <c r="M263" s="142"/>
      <c r="N263" s="142"/>
      <c r="O263" s="142"/>
      <c r="P263" s="142"/>
      <c r="Q263" s="142"/>
      <c r="R263" s="142"/>
      <c r="S263" s="16"/>
      <c r="T263" s="142"/>
      <c r="U263" s="130"/>
      <c r="V263" s="130"/>
      <c r="W263" s="130"/>
      <c r="X263" s="130"/>
      <c r="Y263" s="130"/>
      <c r="Z263" s="131"/>
      <c r="AA263" s="130"/>
    </row>
    <row r="264" spans="2:27" s="126" customFormat="1" x14ac:dyDescent="0.25">
      <c r="B264" s="16"/>
      <c r="C264" s="16"/>
      <c r="D264" s="16"/>
      <c r="E264" s="16"/>
      <c r="F264" s="16"/>
      <c r="G264" s="16"/>
      <c r="H264" s="16"/>
      <c r="I264" s="16"/>
      <c r="J264" s="16"/>
      <c r="K264" s="16"/>
      <c r="L264" s="142"/>
      <c r="M264" s="142"/>
      <c r="N264" s="142"/>
      <c r="O264" s="142"/>
      <c r="P264" s="142"/>
      <c r="Q264" s="142"/>
      <c r="R264" s="142"/>
      <c r="S264" s="16"/>
      <c r="T264" s="142"/>
      <c r="U264" s="130"/>
      <c r="V264" s="130"/>
      <c r="W264" s="130"/>
      <c r="X264" s="130"/>
      <c r="Y264" s="130"/>
      <c r="Z264" s="131"/>
      <c r="AA264" s="130"/>
    </row>
    <row r="265" spans="2:27" s="126" customFormat="1" x14ac:dyDescent="0.25">
      <c r="B265" s="16"/>
      <c r="C265" s="16"/>
      <c r="D265" s="16"/>
      <c r="E265" s="16"/>
      <c r="F265" s="16"/>
      <c r="G265" s="16"/>
      <c r="H265" s="16"/>
      <c r="I265" s="16"/>
      <c r="J265" s="16"/>
      <c r="K265" s="16"/>
      <c r="L265" s="142"/>
      <c r="M265" s="142"/>
      <c r="N265" s="142"/>
      <c r="O265" s="142"/>
      <c r="P265" s="142"/>
      <c r="Q265" s="142"/>
      <c r="R265" s="142"/>
      <c r="S265" s="16"/>
      <c r="T265" s="142"/>
      <c r="U265" s="130"/>
      <c r="V265" s="130"/>
      <c r="W265" s="130"/>
      <c r="X265" s="130"/>
      <c r="Y265" s="130"/>
      <c r="Z265" s="131"/>
      <c r="AA265" s="130"/>
    </row>
    <row r="266" spans="2:27" s="126" customFormat="1" x14ac:dyDescent="0.25">
      <c r="B266" s="16"/>
      <c r="C266" s="16"/>
      <c r="D266" s="16"/>
      <c r="E266" s="16"/>
      <c r="F266" s="16"/>
      <c r="G266" s="16"/>
      <c r="H266" s="16"/>
      <c r="I266" s="16"/>
      <c r="J266" s="16"/>
      <c r="K266" s="16"/>
      <c r="L266" s="142"/>
      <c r="M266" s="142"/>
      <c r="N266" s="142"/>
      <c r="O266" s="142"/>
      <c r="P266" s="142"/>
      <c r="Q266" s="142"/>
      <c r="R266" s="142"/>
      <c r="S266" s="16"/>
      <c r="T266" s="142"/>
      <c r="U266" s="130"/>
      <c r="V266" s="130"/>
      <c r="W266" s="130"/>
      <c r="X266" s="130"/>
      <c r="Y266" s="130"/>
      <c r="Z266" s="131"/>
      <c r="AA266" s="130"/>
    </row>
    <row r="267" spans="2:27" s="126" customFormat="1" x14ac:dyDescent="0.25">
      <c r="B267" s="16"/>
      <c r="C267" s="16"/>
      <c r="D267" s="16"/>
      <c r="E267" s="16"/>
      <c r="F267" s="16"/>
      <c r="G267" s="16"/>
      <c r="H267" s="16"/>
      <c r="I267" s="16"/>
      <c r="J267" s="16"/>
      <c r="K267" s="16"/>
      <c r="L267" s="142"/>
      <c r="M267" s="142"/>
      <c r="N267" s="142"/>
      <c r="O267" s="142"/>
      <c r="P267" s="142"/>
      <c r="Q267" s="142"/>
      <c r="R267" s="142"/>
      <c r="S267" s="16"/>
      <c r="T267" s="142"/>
      <c r="U267" s="130"/>
      <c r="V267" s="130"/>
      <c r="W267" s="130"/>
      <c r="X267" s="130"/>
      <c r="Y267" s="130"/>
      <c r="Z267" s="131"/>
      <c r="AA267" s="130"/>
    </row>
    <row r="268" spans="2:27" s="126" customFormat="1" x14ac:dyDescent="0.25">
      <c r="B268" s="16"/>
      <c r="C268" s="16"/>
      <c r="D268" s="16"/>
      <c r="E268" s="16"/>
      <c r="F268" s="16"/>
      <c r="G268" s="16"/>
      <c r="H268" s="16"/>
      <c r="I268" s="16"/>
      <c r="J268" s="16"/>
      <c r="K268" s="16"/>
      <c r="L268" s="142"/>
      <c r="M268" s="142"/>
      <c r="N268" s="142"/>
      <c r="O268" s="142"/>
      <c r="P268" s="142"/>
      <c r="Q268" s="142"/>
      <c r="R268" s="142"/>
      <c r="S268" s="16"/>
      <c r="T268" s="142"/>
      <c r="U268" s="130"/>
      <c r="V268" s="130"/>
      <c r="W268" s="130"/>
      <c r="X268" s="130"/>
      <c r="Y268" s="130"/>
      <c r="Z268" s="131"/>
      <c r="AA268" s="130"/>
    </row>
    <row r="269" spans="2:27" s="126" customFormat="1" x14ac:dyDescent="0.25">
      <c r="B269" s="16"/>
      <c r="C269" s="16"/>
      <c r="D269" s="16"/>
      <c r="E269" s="16"/>
      <c r="F269" s="16"/>
      <c r="G269" s="16"/>
      <c r="H269" s="16"/>
      <c r="I269" s="16"/>
      <c r="J269" s="16"/>
      <c r="K269" s="16"/>
      <c r="L269" s="142"/>
      <c r="M269" s="142"/>
      <c r="N269" s="142"/>
      <c r="O269" s="142"/>
      <c r="P269" s="142"/>
      <c r="Q269" s="142"/>
      <c r="R269" s="142"/>
      <c r="S269" s="16"/>
      <c r="T269" s="142"/>
      <c r="U269" s="130"/>
      <c r="V269" s="130"/>
      <c r="W269" s="130"/>
      <c r="X269" s="130"/>
      <c r="Y269" s="130"/>
      <c r="Z269" s="131"/>
      <c r="AA269" s="130"/>
    </row>
    <row r="270" spans="2:27" s="126" customFormat="1" x14ac:dyDescent="0.25">
      <c r="B270" s="16"/>
      <c r="C270" s="16"/>
      <c r="D270" s="16"/>
      <c r="E270" s="16"/>
      <c r="F270" s="16"/>
      <c r="G270" s="16"/>
      <c r="H270" s="16"/>
      <c r="I270" s="16"/>
      <c r="J270" s="16"/>
      <c r="K270" s="16"/>
      <c r="L270" s="142"/>
      <c r="M270" s="142"/>
      <c r="N270" s="142"/>
      <c r="O270" s="142"/>
      <c r="P270" s="142"/>
      <c r="Q270" s="142"/>
      <c r="R270" s="142"/>
      <c r="S270" s="16"/>
      <c r="T270" s="142"/>
      <c r="U270" s="130"/>
      <c r="V270" s="130"/>
      <c r="W270" s="130"/>
      <c r="X270" s="130"/>
      <c r="Y270" s="130"/>
      <c r="Z270" s="131"/>
      <c r="AA270" s="130"/>
    </row>
    <row r="271" spans="2:27" s="126" customFormat="1" x14ac:dyDescent="0.25">
      <c r="B271" s="16"/>
      <c r="C271" s="16"/>
      <c r="D271" s="16"/>
      <c r="E271" s="16"/>
      <c r="F271" s="16"/>
      <c r="G271" s="16"/>
      <c r="H271" s="16"/>
      <c r="I271" s="16"/>
      <c r="J271" s="16"/>
      <c r="K271" s="16"/>
      <c r="L271" s="142"/>
      <c r="M271" s="142"/>
      <c r="N271" s="142"/>
      <c r="O271" s="142"/>
      <c r="P271" s="142"/>
      <c r="Q271" s="142"/>
      <c r="R271" s="142"/>
      <c r="S271" s="16"/>
      <c r="T271" s="142"/>
      <c r="U271" s="130"/>
      <c r="V271" s="130"/>
      <c r="W271" s="130"/>
      <c r="X271" s="130"/>
      <c r="Y271" s="130"/>
      <c r="Z271" s="131"/>
      <c r="AA271" s="130"/>
    </row>
    <row r="272" spans="2:27" s="126" customFormat="1" x14ac:dyDescent="0.25">
      <c r="B272" s="16"/>
      <c r="C272" s="16"/>
      <c r="D272" s="16"/>
      <c r="E272" s="16"/>
      <c r="F272" s="16"/>
      <c r="G272" s="16"/>
      <c r="H272" s="16"/>
      <c r="I272" s="16"/>
      <c r="J272" s="16"/>
      <c r="K272" s="16"/>
      <c r="L272" s="142"/>
      <c r="M272" s="142"/>
      <c r="N272" s="142"/>
      <c r="O272" s="142"/>
      <c r="P272" s="142"/>
      <c r="Q272" s="142"/>
      <c r="R272" s="142"/>
      <c r="S272" s="16"/>
      <c r="T272" s="142"/>
      <c r="U272" s="130"/>
      <c r="V272" s="130"/>
      <c r="W272" s="130"/>
      <c r="X272" s="130"/>
      <c r="Y272" s="130"/>
      <c r="Z272" s="131"/>
      <c r="AA272" s="130"/>
    </row>
    <row r="273" spans="2:27" s="126" customFormat="1" x14ac:dyDescent="0.25">
      <c r="B273" s="16"/>
      <c r="C273" s="16"/>
      <c r="D273" s="16"/>
      <c r="E273" s="16"/>
      <c r="F273" s="16"/>
      <c r="G273" s="16"/>
      <c r="H273" s="16"/>
      <c r="I273" s="16"/>
      <c r="J273" s="16"/>
      <c r="K273" s="16"/>
      <c r="L273" s="142"/>
      <c r="M273" s="142"/>
      <c r="N273" s="142"/>
      <c r="O273" s="142"/>
      <c r="P273" s="142"/>
      <c r="Q273" s="142"/>
      <c r="R273" s="142"/>
      <c r="S273" s="16"/>
      <c r="T273" s="142"/>
      <c r="U273" s="130"/>
      <c r="V273" s="130"/>
      <c r="W273" s="130"/>
      <c r="X273" s="130"/>
      <c r="Y273" s="130"/>
      <c r="Z273" s="131"/>
      <c r="AA273" s="130"/>
    </row>
    <row r="274" spans="2:27" s="126" customFormat="1" x14ac:dyDescent="0.25">
      <c r="B274" s="16"/>
      <c r="C274" s="16"/>
      <c r="D274" s="16"/>
      <c r="E274" s="16"/>
      <c r="F274" s="16"/>
      <c r="G274" s="16"/>
      <c r="H274" s="16"/>
      <c r="I274" s="16"/>
      <c r="J274" s="16"/>
      <c r="K274" s="16"/>
      <c r="L274" s="142"/>
      <c r="M274" s="142"/>
      <c r="N274" s="142"/>
      <c r="O274" s="142"/>
      <c r="P274" s="142"/>
      <c r="Q274" s="142"/>
      <c r="R274" s="142"/>
      <c r="S274" s="16"/>
      <c r="T274" s="142"/>
      <c r="U274" s="130"/>
      <c r="V274" s="130"/>
      <c r="W274" s="130"/>
      <c r="X274" s="130"/>
      <c r="Y274" s="130"/>
      <c r="Z274" s="131"/>
      <c r="AA274" s="130"/>
    </row>
    <row r="275" spans="2:27" s="126" customFormat="1" x14ac:dyDescent="0.25">
      <c r="B275" s="16"/>
      <c r="C275" s="16"/>
      <c r="D275" s="16"/>
      <c r="E275" s="16"/>
      <c r="F275" s="16"/>
      <c r="G275" s="16"/>
      <c r="H275" s="16"/>
      <c r="I275" s="16"/>
      <c r="J275" s="16"/>
      <c r="K275" s="16"/>
      <c r="L275" s="142"/>
      <c r="M275" s="142"/>
      <c r="N275" s="142"/>
      <c r="O275" s="142"/>
      <c r="P275" s="142"/>
      <c r="Q275" s="142"/>
      <c r="R275" s="142"/>
      <c r="S275" s="16"/>
      <c r="T275" s="142"/>
      <c r="U275" s="130"/>
      <c r="V275" s="130"/>
      <c r="W275" s="130"/>
      <c r="X275" s="130"/>
      <c r="Y275" s="130"/>
      <c r="Z275" s="131"/>
      <c r="AA275" s="130"/>
    </row>
    <row r="276" spans="2:27" s="126" customFormat="1" x14ac:dyDescent="0.25">
      <c r="B276" s="16"/>
      <c r="C276" s="16"/>
      <c r="D276" s="16"/>
      <c r="E276" s="16"/>
      <c r="F276" s="16"/>
      <c r="G276" s="16"/>
      <c r="H276" s="16"/>
      <c r="I276" s="16"/>
      <c r="J276" s="16"/>
      <c r="K276" s="16"/>
      <c r="L276" s="142"/>
      <c r="M276" s="142"/>
      <c r="N276" s="142"/>
      <c r="O276" s="142"/>
      <c r="P276" s="142"/>
      <c r="Q276" s="142"/>
      <c r="R276" s="142"/>
      <c r="S276" s="16"/>
      <c r="T276" s="142"/>
      <c r="U276" s="130"/>
      <c r="V276" s="130"/>
      <c r="W276" s="130"/>
      <c r="X276" s="130"/>
      <c r="Y276" s="130"/>
      <c r="Z276" s="131"/>
      <c r="AA276" s="130"/>
    </row>
    <row r="277" spans="2:27" s="126" customFormat="1" x14ac:dyDescent="0.25">
      <c r="B277" s="16"/>
      <c r="C277" s="16"/>
      <c r="D277" s="16"/>
      <c r="E277" s="16"/>
      <c r="F277" s="16"/>
      <c r="G277" s="16"/>
      <c r="H277" s="16"/>
      <c r="I277" s="16"/>
      <c r="J277" s="16"/>
      <c r="K277" s="16"/>
      <c r="L277" s="142"/>
      <c r="M277" s="142"/>
      <c r="N277" s="142"/>
      <c r="O277" s="142"/>
      <c r="P277" s="142"/>
      <c r="Q277" s="142"/>
      <c r="R277" s="142"/>
      <c r="S277" s="16"/>
      <c r="T277" s="142"/>
      <c r="U277" s="130"/>
      <c r="V277" s="130"/>
      <c r="W277" s="130"/>
      <c r="X277" s="130"/>
      <c r="Y277" s="130"/>
      <c r="Z277" s="131"/>
      <c r="AA277" s="130"/>
    </row>
    <row r="278" spans="2:27" s="126" customFormat="1" x14ac:dyDescent="0.25">
      <c r="B278" s="16"/>
      <c r="C278" s="16"/>
      <c r="D278" s="16"/>
      <c r="E278" s="16"/>
      <c r="F278" s="16"/>
      <c r="G278" s="16"/>
      <c r="H278" s="16"/>
      <c r="I278" s="16"/>
      <c r="J278" s="16"/>
      <c r="K278" s="16"/>
      <c r="L278" s="142"/>
      <c r="M278" s="142"/>
      <c r="N278" s="142"/>
      <c r="O278" s="142"/>
      <c r="P278" s="142"/>
      <c r="Q278" s="142"/>
      <c r="R278" s="142"/>
      <c r="S278" s="16"/>
      <c r="T278" s="142"/>
      <c r="U278" s="130"/>
      <c r="V278" s="130"/>
      <c r="W278" s="130"/>
      <c r="X278" s="130"/>
      <c r="Y278" s="130"/>
      <c r="Z278" s="131"/>
      <c r="AA278" s="130"/>
    </row>
    <row r="279" spans="2:27" s="126" customFormat="1" x14ac:dyDescent="0.25">
      <c r="B279" s="16"/>
      <c r="C279" s="16"/>
      <c r="D279" s="16"/>
      <c r="E279" s="16"/>
      <c r="F279" s="16"/>
      <c r="G279" s="16"/>
      <c r="H279" s="16"/>
      <c r="I279" s="16"/>
      <c r="J279" s="16"/>
      <c r="K279" s="16"/>
      <c r="L279" s="142"/>
      <c r="M279" s="142"/>
      <c r="N279" s="142"/>
      <c r="O279" s="142"/>
      <c r="P279" s="142"/>
      <c r="Q279" s="142"/>
      <c r="R279" s="142"/>
      <c r="S279" s="16"/>
      <c r="T279" s="142"/>
      <c r="U279" s="130"/>
      <c r="V279" s="130"/>
      <c r="W279" s="130"/>
      <c r="X279" s="130"/>
      <c r="Y279" s="130"/>
      <c r="Z279" s="131"/>
      <c r="AA279" s="130"/>
    </row>
    <row r="280" spans="2:27" s="126" customFormat="1" x14ac:dyDescent="0.25">
      <c r="B280" s="16"/>
      <c r="C280" s="16"/>
      <c r="D280" s="16"/>
      <c r="E280" s="16"/>
      <c r="F280" s="16"/>
      <c r="G280" s="16"/>
      <c r="H280" s="16"/>
      <c r="I280" s="16"/>
      <c r="J280" s="16"/>
      <c r="K280" s="16"/>
      <c r="L280" s="142"/>
      <c r="M280" s="142"/>
      <c r="N280" s="142"/>
      <c r="O280" s="142"/>
      <c r="P280" s="142"/>
      <c r="Q280" s="142"/>
      <c r="R280" s="142"/>
      <c r="S280" s="16"/>
      <c r="T280" s="142"/>
      <c r="U280" s="130"/>
      <c r="V280" s="130"/>
      <c r="W280" s="130"/>
      <c r="X280" s="130"/>
      <c r="Y280" s="130"/>
      <c r="Z280" s="131"/>
      <c r="AA280" s="130"/>
    </row>
    <row r="281" spans="2:27" s="126" customFormat="1" x14ac:dyDescent="0.25">
      <c r="B281" s="16"/>
      <c r="C281" s="16"/>
      <c r="D281" s="16"/>
      <c r="E281" s="16"/>
      <c r="F281" s="16"/>
      <c r="G281" s="16"/>
      <c r="H281" s="16"/>
      <c r="I281" s="16"/>
      <c r="J281" s="16"/>
      <c r="K281" s="16"/>
      <c r="L281" s="142"/>
      <c r="M281" s="142"/>
      <c r="N281" s="142"/>
      <c r="O281" s="142"/>
      <c r="P281" s="142"/>
      <c r="Q281" s="142"/>
      <c r="R281" s="142"/>
      <c r="S281" s="16"/>
      <c r="T281" s="142"/>
      <c r="U281" s="130"/>
      <c r="V281" s="130"/>
      <c r="W281" s="130"/>
      <c r="X281" s="130"/>
      <c r="Y281" s="130"/>
      <c r="Z281" s="131"/>
      <c r="AA281" s="130"/>
    </row>
    <row r="282" spans="2:27" s="126" customFormat="1" x14ac:dyDescent="0.25">
      <c r="B282" s="16"/>
      <c r="C282" s="16"/>
      <c r="D282" s="16"/>
      <c r="E282" s="16"/>
      <c r="F282" s="16"/>
      <c r="G282" s="16"/>
      <c r="H282" s="16"/>
      <c r="I282" s="16"/>
      <c r="J282" s="16"/>
      <c r="K282" s="16"/>
      <c r="L282" s="142"/>
      <c r="M282" s="142"/>
      <c r="N282" s="142"/>
      <c r="O282" s="142"/>
      <c r="P282" s="142"/>
      <c r="Q282" s="142"/>
      <c r="R282" s="142"/>
      <c r="S282" s="16"/>
      <c r="T282" s="142"/>
      <c r="U282" s="130"/>
      <c r="V282" s="130"/>
      <c r="W282" s="130"/>
      <c r="X282" s="130"/>
      <c r="Y282" s="130"/>
      <c r="Z282" s="131"/>
      <c r="AA282" s="130"/>
    </row>
    <row r="283" spans="2:27" s="126" customFormat="1" x14ac:dyDescent="0.25">
      <c r="B283" s="16"/>
      <c r="C283" s="16"/>
      <c r="D283" s="16"/>
      <c r="E283" s="16"/>
      <c r="F283" s="16"/>
      <c r="G283" s="16"/>
      <c r="H283" s="16"/>
      <c r="I283" s="16"/>
      <c r="J283" s="16"/>
      <c r="K283" s="16"/>
      <c r="L283" s="142"/>
      <c r="M283" s="142"/>
      <c r="N283" s="142"/>
      <c r="O283" s="142"/>
      <c r="P283" s="142"/>
      <c r="Q283" s="142"/>
      <c r="R283" s="142"/>
      <c r="S283" s="16"/>
      <c r="T283" s="142"/>
      <c r="U283" s="130"/>
      <c r="V283" s="130"/>
      <c r="W283" s="130"/>
      <c r="X283" s="130"/>
      <c r="Y283" s="130"/>
      <c r="Z283" s="131"/>
      <c r="AA283" s="130"/>
    </row>
    <row r="284" spans="2:27" s="126" customFormat="1" x14ac:dyDescent="0.25">
      <c r="B284" s="16"/>
      <c r="C284" s="16"/>
      <c r="D284" s="16"/>
      <c r="E284" s="16"/>
      <c r="F284" s="16"/>
      <c r="G284" s="16"/>
      <c r="H284" s="16"/>
      <c r="I284" s="16"/>
      <c r="J284" s="16"/>
      <c r="K284" s="16"/>
      <c r="L284" s="142"/>
      <c r="M284" s="142"/>
      <c r="N284" s="142"/>
      <c r="O284" s="142"/>
      <c r="P284" s="142"/>
      <c r="Q284" s="142"/>
      <c r="R284" s="142"/>
      <c r="S284" s="16"/>
      <c r="T284" s="142"/>
      <c r="U284" s="130"/>
      <c r="V284" s="130"/>
      <c r="W284" s="130"/>
      <c r="X284" s="130"/>
      <c r="Y284" s="130"/>
      <c r="Z284" s="131"/>
      <c r="AA284" s="130"/>
    </row>
    <row r="285" spans="2:27" s="126" customFormat="1" x14ac:dyDescent="0.25">
      <c r="B285" s="16"/>
      <c r="C285" s="16"/>
      <c r="D285" s="16"/>
      <c r="E285" s="16"/>
      <c r="F285" s="16"/>
      <c r="G285" s="16"/>
      <c r="H285" s="16"/>
      <c r="I285" s="16"/>
      <c r="J285" s="16"/>
      <c r="K285" s="16"/>
      <c r="L285" s="142"/>
      <c r="M285" s="142"/>
      <c r="N285" s="142"/>
      <c r="O285" s="142"/>
      <c r="P285" s="142"/>
      <c r="Q285" s="142"/>
      <c r="R285" s="142"/>
      <c r="S285" s="16"/>
      <c r="T285" s="142"/>
      <c r="U285" s="130"/>
      <c r="V285" s="130"/>
      <c r="W285" s="130"/>
      <c r="X285" s="130"/>
      <c r="Y285" s="130"/>
      <c r="Z285" s="131"/>
      <c r="AA285" s="130"/>
    </row>
    <row r="286" spans="2:27" s="126" customFormat="1" x14ac:dyDescent="0.25">
      <c r="B286" s="16"/>
      <c r="C286" s="16"/>
      <c r="D286" s="16"/>
      <c r="E286" s="16"/>
      <c r="F286" s="16"/>
      <c r="G286" s="16"/>
      <c r="H286" s="16"/>
      <c r="I286" s="16"/>
      <c r="J286" s="16"/>
      <c r="K286" s="16"/>
      <c r="L286" s="142"/>
      <c r="M286" s="142"/>
      <c r="N286" s="142"/>
      <c r="O286" s="142"/>
      <c r="P286" s="142"/>
      <c r="Q286" s="142"/>
      <c r="R286" s="142"/>
      <c r="S286" s="16"/>
      <c r="T286" s="142"/>
      <c r="U286" s="130"/>
      <c r="V286" s="130"/>
      <c r="W286" s="130"/>
      <c r="X286" s="130"/>
      <c r="Y286" s="130"/>
      <c r="Z286" s="131"/>
      <c r="AA286" s="130"/>
    </row>
    <row r="287" spans="2:27" s="126" customFormat="1" x14ac:dyDescent="0.25">
      <c r="B287" s="16"/>
      <c r="C287" s="16"/>
      <c r="D287" s="16"/>
      <c r="E287" s="16"/>
      <c r="F287" s="16"/>
      <c r="G287" s="16"/>
      <c r="H287" s="16"/>
      <c r="I287" s="16"/>
      <c r="J287" s="16"/>
      <c r="K287" s="16"/>
      <c r="L287" s="142"/>
      <c r="M287" s="142"/>
      <c r="N287" s="142"/>
      <c r="O287" s="142"/>
      <c r="P287" s="142"/>
      <c r="Q287" s="142"/>
      <c r="R287" s="142"/>
      <c r="S287" s="16"/>
      <c r="T287" s="142"/>
      <c r="U287" s="130"/>
      <c r="V287" s="130"/>
      <c r="W287" s="130"/>
      <c r="X287" s="130"/>
      <c r="Y287" s="130"/>
      <c r="Z287" s="131"/>
      <c r="AA287" s="130"/>
    </row>
    <row r="288" spans="2:27" s="126" customFormat="1" x14ac:dyDescent="0.25">
      <c r="B288" s="16"/>
      <c r="C288" s="16"/>
      <c r="D288" s="16"/>
      <c r="E288" s="16"/>
      <c r="F288" s="16"/>
      <c r="G288" s="16"/>
      <c r="H288" s="16"/>
      <c r="I288" s="16"/>
      <c r="J288" s="16"/>
      <c r="K288" s="16"/>
      <c r="L288" s="142"/>
      <c r="M288" s="142"/>
      <c r="N288" s="142"/>
      <c r="O288" s="142"/>
      <c r="P288" s="142"/>
      <c r="Q288" s="142"/>
      <c r="R288" s="142"/>
      <c r="S288" s="16"/>
      <c r="T288" s="142"/>
      <c r="U288" s="130"/>
      <c r="V288" s="130"/>
      <c r="W288" s="130"/>
      <c r="X288" s="130"/>
      <c r="Y288" s="130"/>
      <c r="Z288" s="131"/>
      <c r="AA288" s="130"/>
    </row>
    <row r="289" spans="2:27" s="126" customFormat="1" x14ac:dyDescent="0.25">
      <c r="B289" s="16"/>
      <c r="C289" s="16"/>
      <c r="D289" s="16"/>
      <c r="E289" s="16"/>
      <c r="F289" s="16"/>
      <c r="G289" s="16"/>
      <c r="H289" s="16"/>
      <c r="I289" s="16"/>
      <c r="J289" s="16"/>
      <c r="K289" s="16"/>
      <c r="L289" s="142"/>
      <c r="M289" s="142"/>
      <c r="N289" s="142"/>
      <c r="O289" s="142"/>
      <c r="P289" s="142"/>
      <c r="Q289" s="142"/>
      <c r="R289" s="142"/>
      <c r="S289" s="16"/>
      <c r="T289" s="142"/>
      <c r="U289" s="130"/>
      <c r="V289" s="130"/>
      <c r="W289" s="130"/>
      <c r="X289" s="130"/>
      <c r="Y289" s="130"/>
      <c r="Z289" s="131"/>
      <c r="AA289" s="130"/>
    </row>
    <row r="290" spans="2:27" s="126" customFormat="1" x14ac:dyDescent="0.25">
      <c r="B290" s="16"/>
      <c r="C290" s="16"/>
      <c r="D290" s="16"/>
      <c r="E290" s="16"/>
      <c r="F290" s="16"/>
      <c r="G290" s="16"/>
      <c r="H290" s="16"/>
      <c r="I290" s="16"/>
      <c r="J290" s="16"/>
      <c r="K290" s="16"/>
      <c r="L290" s="142"/>
      <c r="M290" s="142"/>
      <c r="N290" s="142"/>
      <c r="O290" s="142"/>
      <c r="P290" s="142"/>
      <c r="Q290" s="142"/>
      <c r="R290" s="142"/>
      <c r="S290" s="16"/>
      <c r="T290" s="142"/>
      <c r="U290" s="130"/>
      <c r="V290" s="130"/>
      <c r="W290" s="130"/>
      <c r="X290" s="130"/>
      <c r="Y290" s="130"/>
      <c r="Z290" s="131"/>
      <c r="AA290" s="130"/>
    </row>
    <row r="291" spans="2:27" s="126" customFormat="1" x14ac:dyDescent="0.25">
      <c r="B291" s="16"/>
      <c r="C291" s="16"/>
      <c r="D291" s="16"/>
      <c r="E291" s="16"/>
      <c r="F291" s="16"/>
      <c r="G291" s="16"/>
      <c r="H291" s="16"/>
      <c r="I291" s="16"/>
      <c r="J291" s="16"/>
      <c r="K291" s="16"/>
      <c r="L291" s="142"/>
      <c r="M291" s="142"/>
      <c r="N291" s="142"/>
      <c r="O291" s="142"/>
      <c r="P291" s="142"/>
      <c r="Q291" s="142"/>
      <c r="R291" s="142"/>
      <c r="S291" s="16"/>
      <c r="T291" s="142"/>
      <c r="U291" s="130"/>
      <c r="V291" s="130"/>
      <c r="W291" s="130"/>
      <c r="X291" s="130"/>
      <c r="Y291" s="130"/>
      <c r="Z291" s="131"/>
      <c r="AA291" s="130"/>
    </row>
    <row r="292" spans="2:27" s="126" customFormat="1" x14ac:dyDescent="0.25">
      <c r="B292" s="16"/>
      <c r="C292" s="16"/>
      <c r="D292" s="16"/>
      <c r="E292" s="16"/>
      <c r="F292" s="16"/>
      <c r="G292" s="16"/>
      <c r="H292" s="16"/>
      <c r="I292" s="16"/>
      <c r="J292" s="16"/>
      <c r="K292" s="16"/>
      <c r="L292" s="142"/>
      <c r="M292" s="142"/>
      <c r="N292" s="142"/>
      <c r="O292" s="142"/>
      <c r="P292" s="142"/>
      <c r="Q292" s="142"/>
      <c r="R292" s="142"/>
      <c r="S292" s="16"/>
      <c r="T292" s="142"/>
      <c r="U292" s="130"/>
      <c r="V292" s="130"/>
      <c r="W292" s="130"/>
      <c r="X292" s="130"/>
      <c r="Y292" s="130"/>
      <c r="Z292" s="131"/>
      <c r="AA292" s="130"/>
    </row>
    <row r="293" spans="2:27" s="126" customFormat="1" x14ac:dyDescent="0.25">
      <c r="B293" s="16"/>
      <c r="C293" s="16"/>
      <c r="D293" s="16"/>
      <c r="E293" s="16"/>
      <c r="F293" s="16"/>
      <c r="G293" s="16"/>
      <c r="H293" s="16"/>
      <c r="I293" s="16"/>
      <c r="J293" s="16"/>
      <c r="K293" s="16"/>
      <c r="L293" s="142"/>
      <c r="M293" s="142"/>
      <c r="N293" s="142"/>
      <c r="O293" s="142"/>
      <c r="P293" s="142"/>
      <c r="Q293" s="142"/>
      <c r="R293" s="142"/>
      <c r="S293" s="16"/>
      <c r="T293" s="142"/>
      <c r="U293" s="130"/>
      <c r="V293" s="130"/>
      <c r="W293" s="130"/>
      <c r="X293" s="130"/>
      <c r="Y293" s="130"/>
      <c r="Z293" s="131"/>
      <c r="AA293" s="130"/>
    </row>
    <row r="294" spans="2:27" s="126" customFormat="1" x14ac:dyDescent="0.25">
      <c r="B294" s="16"/>
      <c r="C294" s="16"/>
      <c r="D294" s="16"/>
      <c r="E294" s="16"/>
      <c r="F294" s="16"/>
      <c r="G294" s="16"/>
      <c r="H294" s="16"/>
      <c r="I294" s="16"/>
      <c r="J294" s="16"/>
      <c r="K294" s="16"/>
      <c r="L294" s="142"/>
      <c r="M294" s="142"/>
      <c r="N294" s="142"/>
      <c r="O294" s="142"/>
      <c r="P294" s="142"/>
      <c r="Q294" s="142"/>
      <c r="R294" s="142"/>
      <c r="S294" s="16"/>
      <c r="T294" s="142"/>
      <c r="U294" s="130"/>
      <c r="V294" s="130"/>
      <c r="W294" s="130"/>
      <c r="X294" s="130"/>
      <c r="Y294" s="130"/>
      <c r="Z294" s="131"/>
      <c r="AA294" s="130"/>
    </row>
    <row r="295" spans="2:27" s="126" customFormat="1" x14ac:dyDescent="0.25">
      <c r="B295" s="16"/>
      <c r="C295" s="16"/>
      <c r="D295" s="16"/>
      <c r="E295" s="16"/>
      <c r="F295" s="16"/>
      <c r="G295" s="16"/>
      <c r="H295" s="16"/>
      <c r="I295" s="16"/>
      <c r="J295" s="16"/>
      <c r="K295" s="16"/>
      <c r="L295" s="142"/>
      <c r="M295" s="142"/>
      <c r="N295" s="142"/>
      <c r="O295" s="142"/>
      <c r="P295" s="142"/>
      <c r="Q295" s="142"/>
      <c r="R295" s="142"/>
      <c r="S295" s="16"/>
      <c r="T295" s="142"/>
      <c r="U295" s="130"/>
      <c r="V295" s="130"/>
      <c r="W295" s="130"/>
      <c r="X295" s="130"/>
      <c r="Y295" s="130"/>
      <c r="Z295" s="131"/>
      <c r="AA295" s="130"/>
    </row>
    <row r="296" spans="2:27" s="126" customFormat="1" x14ac:dyDescent="0.25">
      <c r="B296" s="16"/>
      <c r="C296" s="16"/>
      <c r="D296" s="16"/>
      <c r="E296" s="16"/>
      <c r="F296" s="16"/>
      <c r="G296" s="16"/>
      <c r="H296" s="16"/>
      <c r="I296" s="16"/>
      <c r="J296" s="16"/>
      <c r="K296" s="16"/>
      <c r="L296" s="142"/>
      <c r="M296" s="142"/>
      <c r="N296" s="142"/>
      <c r="O296" s="142"/>
      <c r="P296" s="142"/>
      <c r="Q296" s="142"/>
      <c r="R296" s="142"/>
      <c r="S296" s="16"/>
      <c r="T296" s="142"/>
      <c r="U296" s="130"/>
      <c r="V296" s="130"/>
      <c r="W296" s="130"/>
      <c r="X296" s="130"/>
      <c r="Y296" s="130"/>
      <c r="Z296" s="131"/>
      <c r="AA296" s="130"/>
    </row>
    <row r="297" spans="2:27" s="126" customFormat="1" x14ac:dyDescent="0.25">
      <c r="B297" s="16"/>
      <c r="C297" s="16"/>
      <c r="D297" s="16"/>
      <c r="E297" s="16"/>
      <c r="F297" s="16"/>
      <c r="G297" s="16"/>
      <c r="H297" s="16"/>
      <c r="I297" s="16"/>
      <c r="J297" s="16"/>
      <c r="K297" s="16"/>
      <c r="L297" s="142"/>
      <c r="M297" s="142"/>
      <c r="N297" s="142"/>
      <c r="O297" s="142"/>
      <c r="P297" s="142"/>
      <c r="Q297" s="142"/>
      <c r="R297" s="142"/>
      <c r="S297" s="16"/>
      <c r="T297" s="142"/>
      <c r="U297" s="130"/>
      <c r="V297" s="130"/>
      <c r="W297" s="130"/>
      <c r="X297" s="130"/>
      <c r="Y297" s="130"/>
      <c r="Z297" s="131"/>
      <c r="AA297" s="130"/>
    </row>
    <row r="298" spans="2:27" s="126" customFormat="1" x14ac:dyDescent="0.25">
      <c r="B298" s="16"/>
      <c r="C298" s="16"/>
      <c r="D298" s="16"/>
      <c r="E298" s="16"/>
      <c r="F298" s="16"/>
      <c r="G298" s="16"/>
      <c r="H298" s="16"/>
      <c r="I298" s="16"/>
      <c r="J298" s="16"/>
      <c r="K298" s="16"/>
      <c r="L298" s="142"/>
      <c r="M298" s="142"/>
      <c r="N298" s="142"/>
      <c r="O298" s="142"/>
      <c r="P298" s="142"/>
      <c r="Q298" s="142"/>
      <c r="R298" s="142"/>
      <c r="S298" s="16"/>
      <c r="T298" s="142"/>
      <c r="U298" s="130"/>
      <c r="V298" s="130"/>
      <c r="W298" s="130"/>
      <c r="X298" s="130"/>
      <c r="Y298" s="130"/>
      <c r="Z298" s="131"/>
      <c r="AA298" s="130"/>
    </row>
    <row r="299" spans="2:27" s="126" customFormat="1" x14ac:dyDescent="0.25">
      <c r="B299" s="16"/>
      <c r="C299" s="16"/>
      <c r="D299" s="16"/>
      <c r="E299" s="16"/>
      <c r="F299" s="16"/>
      <c r="G299" s="16"/>
      <c r="H299" s="16"/>
      <c r="I299" s="16"/>
      <c r="J299" s="16"/>
      <c r="K299" s="16"/>
      <c r="L299" s="142"/>
      <c r="M299" s="142"/>
      <c r="N299" s="142"/>
      <c r="O299" s="142"/>
      <c r="P299" s="142"/>
      <c r="Q299" s="142"/>
      <c r="R299" s="142"/>
      <c r="S299" s="16"/>
      <c r="T299" s="142"/>
      <c r="U299" s="130"/>
      <c r="V299" s="130"/>
      <c r="W299" s="130"/>
      <c r="X299" s="130"/>
      <c r="Y299" s="130"/>
      <c r="Z299" s="131"/>
      <c r="AA299" s="130"/>
    </row>
    <row r="300" spans="2:27" s="126" customFormat="1" x14ac:dyDescent="0.25">
      <c r="B300" s="16"/>
      <c r="C300" s="16"/>
      <c r="D300" s="16"/>
      <c r="E300" s="16"/>
      <c r="F300" s="16"/>
      <c r="G300" s="16"/>
      <c r="H300" s="16"/>
      <c r="I300" s="16"/>
      <c r="J300" s="16"/>
      <c r="K300" s="16"/>
      <c r="L300" s="142"/>
      <c r="M300" s="142"/>
      <c r="N300" s="142"/>
      <c r="O300" s="142"/>
      <c r="P300" s="142"/>
      <c r="Q300" s="142"/>
      <c r="R300" s="142"/>
      <c r="S300" s="16"/>
      <c r="T300" s="142"/>
      <c r="U300" s="130"/>
      <c r="V300" s="130"/>
      <c r="W300" s="130"/>
      <c r="X300" s="130"/>
      <c r="Y300" s="130"/>
      <c r="Z300" s="131"/>
      <c r="AA300" s="130"/>
    </row>
    <row r="301" spans="2:27" s="126" customFormat="1" x14ac:dyDescent="0.25">
      <c r="B301" s="16"/>
      <c r="C301" s="16"/>
      <c r="D301" s="16"/>
      <c r="E301" s="16"/>
      <c r="F301" s="16"/>
      <c r="G301" s="16"/>
      <c r="H301" s="16"/>
      <c r="I301" s="16"/>
      <c r="J301" s="16"/>
      <c r="K301" s="16"/>
      <c r="L301" s="142"/>
      <c r="M301" s="142"/>
      <c r="N301" s="142"/>
      <c r="O301" s="142"/>
      <c r="P301" s="142"/>
      <c r="Q301" s="142"/>
      <c r="R301" s="142"/>
      <c r="S301" s="16"/>
      <c r="T301" s="142"/>
      <c r="U301" s="130"/>
      <c r="V301" s="130"/>
      <c r="W301" s="130"/>
      <c r="X301" s="130"/>
      <c r="Y301" s="130"/>
      <c r="Z301" s="131"/>
      <c r="AA301" s="130"/>
    </row>
    <row r="302" spans="2:27" s="126" customFormat="1" x14ac:dyDescent="0.25">
      <c r="B302" s="16"/>
      <c r="C302" s="16"/>
      <c r="D302" s="16"/>
      <c r="E302" s="16"/>
      <c r="F302" s="16"/>
      <c r="G302" s="16"/>
      <c r="H302" s="16"/>
      <c r="I302" s="16"/>
      <c r="J302" s="16"/>
      <c r="K302" s="16"/>
      <c r="L302" s="142"/>
      <c r="M302" s="142"/>
      <c r="N302" s="142"/>
      <c r="O302" s="142"/>
      <c r="P302" s="142"/>
      <c r="Q302" s="142"/>
      <c r="R302" s="142"/>
      <c r="S302" s="16"/>
      <c r="T302" s="142"/>
      <c r="U302" s="130"/>
      <c r="V302" s="130"/>
      <c r="W302" s="130"/>
      <c r="X302" s="130"/>
      <c r="Y302" s="130"/>
      <c r="Z302" s="131"/>
      <c r="AA302" s="130"/>
    </row>
    <row r="303" spans="2:27" s="126" customFormat="1" x14ac:dyDescent="0.25">
      <c r="B303" s="16"/>
      <c r="C303" s="16"/>
      <c r="D303" s="16"/>
      <c r="E303" s="16"/>
      <c r="F303" s="16"/>
      <c r="G303" s="16"/>
      <c r="H303" s="16"/>
      <c r="I303" s="16"/>
      <c r="J303" s="16"/>
      <c r="K303" s="16"/>
      <c r="L303" s="142"/>
      <c r="M303" s="142"/>
      <c r="N303" s="142"/>
      <c r="O303" s="142"/>
      <c r="P303" s="142"/>
      <c r="Q303" s="142"/>
      <c r="R303" s="142"/>
      <c r="S303" s="16"/>
      <c r="T303" s="142"/>
      <c r="U303" s="130"/>
      <c r="V303" s="130"/>
      <c r="W303" s="130"/>
      <c r="X303" s="130"/>
      <c r="Y303" s="130"/>
      <c r="Z303" s="131"/>
      <c r="AA303" s="130"/>
    </row>
    <row r="304" spans="2:27" s="126" customFormat="1" x14ac:dyDescent="0.25">
      <c r="B304" s="16"/>
      <c r="C304" s="16"/>
      <c r="D304" s="16"/>
      <c r="E304" s="16"/>
      <c r="F304" s="16"/>
      <c r="G304" s="16"/>
      <c r="H304" s="16"/>
      <c r="I304" s="16"/>
      <c r="J304" s="16"/>
      <c r="K304" s="16"/>
      <c r="L304" s="142"/>
      <c r="M304" s="142"/>
      <c r="N304" s="142"/>
      <c r="O304" s="142"/>
      <c r="P304" s="142"/>
      <c r="Q304" s="142"/>
      <c r="R304" s="142"/>
      <c r="S304" s="16"/>
      <c r="T304" s="142"/>
      <c r="U304" s="130"/>
      <c r="V304" s="130"/>
      <c r="W304" s="130"/>
      <c r="X304" s="130"/>
      <c r="Y304" s="130"/>
      <c r="Z304" s="131"/>
      <c r="AA304" s="130"/>
    </row>
    <row r="305" spans="2:27" s="126" customFormat="1" x14ac:dyDescent="0.25">
      <c r="B305" s="16"/>
      <c r="C305" s="16"/>
      <c r="D305" s="16"/>
      <c r="E305" s="16"/>
      <c r="F305" s="16"/>
      <c r="G305" s="16"/>
      <c r="H305" s="16"/>
      <c r="I305" s="16"/>
      <c r="J305" s="16"/>
      <c r="K305" s="16"/>
      <c r="L305" s="142"/>
      <c r="M305" s="142"/>
      <c r="N305" s="142"/>
      <c r="O305" s="142"/>
      <c r="P305" s="142"/>
      <c r="Q305" s="142"/>
      <c r="R305" s="142"/>
      <c r="S305" s="16"/>
      <c r="T305" s="142"/>
      <c r="U305" s="130"/>
      <c r="V305" s="130"/>
      <c r="W305" s="130"/>
      <c r="X305" s="130"/>
      <c r="Y305" s="130"/>
      <c r="Z305" s="131"/>
      <c r="AA305" s="130"/>
    </row>
    <row r="306" spans="2:27" s="126" customFormat="1" x14ac:dyDescent="0.25">
      <c r="B306" s="16"/>
      <c r="C306" s="16"/>
      <c r="D306" s="16"/>
      <c r="E306" s="16"/>
      <c r="F306" s="16"/>
      <c r="G306" s="16"/>
      <c r="H306" s="16"/>
      <c r="I306" s="16"/>
      <c r="J306" s="16"/>
      <c r="K306" s="16"/>
      <c r="L306" s="142"/>
      <c r="M306" s="142"/>
      <c r="N306" s="142"/>
      <c r="O306" s="142"/>
      <c r="P306" s="142"/>
      <c r="Q306" s="142"/>
      <c r="R306" s="142"/>
      <c r="S306" s="16"/>
      <c r="T306" s="142"/>
      <c r="U306" s="130"/>
      <c r="V306" s="130"/>
      <c r="W306" s="130"/>
      <c r="X306" s="130"/>
      <c r="Y306" s="130"/>
      <c r="Z306" s="131"/>
      <c r="AA306" s="130"/>
    </row>
    <row r="307" spans="2:27" s="126" customFormat="1" x14ac:dyDescent="0.25">
      <c r="B307" s="16"/>
      <c r="C307" s="16"/>
      <c r="D307" s="16"/>
      <c r="E307" s="16"/>
      <c r="F307" s="16"/>
      <c r="G307" s="16"/>
      <c r="H307" s="16"/>
      <c r="I307" s="16"/>
      <c r="J307" s="16"/>
      <c r="K307" s="16"/>
      <c r="L307" s="142"/>
      <c r="M307" s="142"/>
      <c r="N307" s="142"/>
      <c r="O307" s="142"/>
      <c r="P307" s="142"/>
      <c r="Q307" s="142"/>
      <c r="R307" s="142"/>
      <c r="S307" s="16"/>
      <c r="T307" s="142"/>
      <c r="U307" s="130"/>
      <c r="V307" s="130"/>
      <c r="W307" s="130"/>
      <c r="X307" s="130"/>
      <c r="Y307" s="130"/>
      <c r="Z307" s="131"/>
      <c r="AA307" s="130"/>
    </row>
    <row r="308" spans="2:27" s="126" customFormat="1" x14ac:dyDescent="0.25">
      <c r="B308" s="16"/>
      <c r="C308" s="16"/>
      <c r="D308" s="16"/>
      <c r="E308" s="16"/>
      <c r="F308" s="16"/>
      <c r="G308" s="16"/>
      <c r="H308" s="16"/>
      <c r="I308" s="16"/>
      <c r="J308" s="16"/>
      <c r="K308" s="16"/>
      <c r="L308" s="142"/>
      <c r="M308" s="142"/>
      <c r="N308" s="142"/>
      <c r="O308" s="142"/>
      <c r="P308" s="142"/>
      <c r="Q308" s="142"/>
      <c r="R308" s="142"/>
      <c r="S308" s="16"/>
      <c r="T308" s="142"/>
      <c r="U308" s="130"/>
      <c r="V308" s="130"/>
      <c r="W308" s="130"/>
      <c r="X308" s="130"/>
      <c r="Y308" s="130"/>
      <c r="Z308" s="131"/>
      <c r="AA308" s="130"/>
    </row>
    <row r="309" spans="2:27" s="126" customFormat="1" x14ac:dyDescent="0.25">
      <c r="B309" s="16"/>
      <c r="C309" s="16"/>
      <c r="D309" s="16"/>
      <c r="E309" s="16"/>
      <c r="F309" s="16"/>
      <c r="G309" s="16"/>
      <c r="H309" s="16"/>
      <c r="I309" s="16"/>
      <c r="J309" s="16"/>
      <c r="K309" s="16"/>
      <c r="L309" s="142"/>
      <c r="M309" s="142"/>
      <c r="N309" s="142"/>
      <c r="O309" s="142"/>
      <c r="P309" s="142"/>
      <c r="Q309" s="142"/>
      <c r="R309" s="142"/>
      <c r="S309" s="16"/>
      <c r="T309" s="142"/>
      <c r="U309" s="130"/>
      <c r="V309" s="130"/>
      <c r="W309" s="130"/>
      <c r="X309" s="130"/>
      <c r="Y309" s="130"/>
      <c r="Z309" s="131"/>
      <c r="AA309" s="130"/>
    </row>
    <row r="310" spans="2:27" s="126" customFormat="1" x14ac:dyDescent="0.25">
      <c r="B310" s="16"/>
      <c r="C310" s="16"/>
      <c r="D310" s="16"/>
      <c r="E310" s="16"/>
      <c r="F310" s="16"/>
      <c r="G310" s="16"/>
      <c r="H310" s="16"/>
      <c r="I310" s="16"/>
      <c r="J310" s="16"/>
      <c r="K310" s="16"/>
      <c r="L310" s="142"/>
      <c r="M310" s="142"/>
      <c r="N310" s="142"/>
      <c r="O310" s="142"/>
      <c r="P310" s="142"/>
      <c r="Q310" s="142"/>
      <c r="R310" s="142"/>
      <c r="S310" s="16"/>
      <c r="T310" s="142"/>
      <c r="U310" s="130"/>
      <c r="V310" s="130"/>
      <c r="W310" s="130"/>
      <c r="X310" s="130"/>
      <c r="Y310" s="130"/>
      <c r="Z310" s="131"/>
      <c r="AA310" s="130"/>
    </row>
    <row r="311" spans="2:27" s="126" customFormat="1" x14ac:dyDescent="0.25">
      <c r="B311" s="16"/>
      <c r="C311" s="16"/>
      <c r="D311" s="16"/>
      <c r="E311" s="16"/>
      <c r="F311" s="16"/>
      <c r="G311" s="16"/>
      <c r="H311" s="16"/>
      <c r="I311" s="16"/>
      <c r="J311" s="16"/>
      <c r="K311" s="16"/>
      <c r="L311" s="142"/>
      <c r="M311" s="142"/>
      <c r="N311" s="142"/>
      <c r="O311" s="142"/>
      <c r="P311" s="142"/>
      <c r="Q311" s="142"/>
      <c r="R311" s="142"/>
      <c r="S311" s="16"/>
      <c r="T311" s="142"/>
      <c r="U311" s="130"/>
      <c r="V311" s="130"/>
      <c r="W311" s="130"/>
      <c r="X311" s="130"/>
      <c r="Y311" s="130"/>
      <c r="Z311" s="131"/>
      <c r="AA311" s="130"/>
    </row>
    <row r="312" spans="2:27" s="126" customFormat="1" x14ac:dyDescent="0.25">
      <c r="B312" s="16"/>
      <c r="C312" s="16"/>
      <c r="D312" s="16"/>
      <c r="E312" s="16"/>
      <c r="F312" s="16"/>
      <c r="G312" s="16"/>
      <c r="H312" s="16"/>
      <c r="I312" s="16"/>
      <c r="J312" s="16"/>
      <c r="K312" s="16"/>
      <c r="L312" s="142"/>
      <c r="M312" s="142"/>
      <c r="N312" s="142"/>
      <c r="O312" s="142"/>
      <c r="P312" s="142"/>
      <c r="Q312" s="142"/>
      <c r="R312" s="142"/>
      <c r="S312" s="16"/>
      <c r="T312" s="142"/>
      <c r="U312" s="130"/>
      <c r="V312" s="130"/>
      <c r="W312" s="130"/>
      <c r="X312" s="130"/>
      <c r="Y312" s="130"/>
      <c r="Z312" s="131"/>
      <c r="AA312" s="130"/>
    </row>
    <row r="313" spans="2:27" s="126" customFormat="1" x14ac:dyDescent="0.25">
      <c r="B313" s="16"/>
      <c r="C313" s="16"/>
      <c r="D313" s="16"/>
      <c r="E313" s="16"/>
      <c r="F313" s="16"/>
      <c r="G313" s="16"/>
      <c r="H313" s="16"/>
      <c r="I313" s="16"/>
      <c r="J313" s="16"/>
      <c r="K313" s="16"/>
      <c r="L313" s="142"/>
      <c r="M313" s="142"/>
      <c r="N313" s="142"/>
      <c r="O313" s="142"/>
      <c r="P313" s="142"/>
      <c r="Q313" s="142"/>
      <c r="R313" s="142"/>
      <c r="S313" s="16"/>
      <c r="T313" s="142"/>
      <c r="U313" s="130"/>
      <c r="V313" s="130"/>
      <c r="W313" s="130"/>
      <c r="X313" s="130"/>
      <c r="Y313" s="130"/>
      <c r="Z313" s="131"/>
      <c r="AA313" s="130"/>
    </row>
    <row r="314" spans="2:27" s="126" customFormat="1" x14ac:dyDescent="0.25">
      <c r="B314" s="16"/>
      <c r="C314" s="16"/>
      <c r="D314" s="16"/>
      <c r="E314" s="16"/>
      <c r="F314" s="16"/>
      <c r="G314" s="16"/>
      <c r="H314" s="16"/>
      <c r="I314" s="16"/>
      <c r="J314" s="16"/>
      <c r="K314" s="16"/>
      <c r="L314" s="142"/>
      <c r="M314" s="142"/>
      <c r="N314" s="142"/>
      <c r="O314" s="142"/>
      <c r="P314" s="142"/>
      <c r="Q314" s="142"/>
      <c r="R314" s="142"/>
      <c r="S314" s="16"/>
      <c r="T314" s="142"/>
      <c r="U314" s="130"/>
      <c r="V314" s="130"/>
      <c r="W314" s="130"/>
      <c r="X314" s="130"/>
      <c r="Y314" s="130"/>
      <c r="Z314" s="131"/>
      <c r="AA314" s="130"/>
    </row>
    <row r="315" spans="2:27" s="126" customFormat="1" x14ac:dyDescent="0.25">
      <c r="B315" s="16"/>
      <c r="C315" s="16"/>
      <c r="D315" s="16"/>
      <c r="E315" s="16"/>
      <c r="F315" s="16"/>
      <c r="G315" s="16"/>
      <c r="H315" s="16"/>
      <c r="I315" s="16"/>
      <c r="J315" s="16"/>
      <c r="K315" s="16"/>
      <c r="L315" s="142"/>
      <c r="M315" s="142"/>
      <c r="N315" s="142"/>
      <c r="O315" s="142"/>
      <c r="P315" s="142"/>
      <c r="Q315" s="142"/>
      <c r="R315" s="142"/>
      <c r="S315" s="16"/>
      <c r="T315" s="142"/>
      <c r="U315" s="130"/>
      <c r="V315" s="130"/>
      <c r="W315" s="130"/>
      <c r="X315" s="130"/>
      <c r="Y315" s="130"/>
      <c r="Z315" s="131"/>
      <c r="AA315" s="130"/>
    </row>
    <row r="316" spans="2:27" s="126" customFormat="1" x14ac:dyDescent="0.25">
      <c r="B316" s="16"/>
      <c r="C316" s="16"/>
      <c r="D316" s="16"/>
      <c r="E316" s="16"/>
      <c r="F316" s="16"/>
      <c r="G316" s="16"/>
      <c r="H316" s="16"/>
      <c r="I316" s="16"/>
      <c r="J316" s="16"/>
      <c r="K316" s="16"/>
      <c r="L316" s="142"/>
      <c r="M316" s="142"/>
      <c r="N316" s="142"/>
      <c r="O316" s="142"/>
      <c r="P316" s="142"/>
      <c r="Q316" s="142"/>
      <c r="R316" s="142"/>
      <c r="S316" s="16"/>
      <c r="T316" s="142"/>
      <c r="U316" s="130"/>
      <c r="V316" s="130"/>
      <c r="W316" s="130"/>
      <c r="X316" s="130"/>
      <c r="Y316" s="130"/>
      <c r="Z316" s="131"/>
      <c r="AA316" s="130"/>
    </row>
    <row r="317" spans="2:27" s="126" customFormat="1" x14ac:dyDescent="0.25">
      <c r="B317" s="16"/>
      <c r="C317" s="16"/>
      <c r="D317" s="16"/>
      <c r="E317" s="16"/>
      <c r="F317" s="16"/>
      <c r="G317" s="16"/>
      <c r="H317" s="16"/>
      <c r="I317" s="16"/>
      <c r="J317" s="16"/>
      <c r="K317" s="16"/>
      <c r="L317" s="142"/>
      <c r="M317" s="142"/>
      <c r="N317" s="142"/>
      <c r="O317" s="142"/>
      <c r="P317" s="142"/>
      <c r="Q317" s="142"/>
      <c r="R317" s="142"/>
      <c r="S317" s="16"/>
      <c r="T317" s="142"/>
      <c r="U317" s="130"/>
      <c r="V317" s="130"/>
      <c r="W317" s="130"/>
      <c r="X317" s="130"/>
      <c r="Y317" s="130"/>
      <c r="Z317" s="131"/>
      <c r="AA317" s="130"/>
    </row>
    <row r="318" spans="2:27" s="126" customFormat="1" x14ac:dyDescent="0.25">
      <c r="B318" s="16"/>
      <c r="C318" s="16"/>
      <c r="D318" s="16"/>
      <c r="E318" s="16"/>
      <c r="F318" s="16"/>
      <c r="G318" s="16"/>
      <c r="H318" s="16"/>
      <c r="I318" s="16"/>
      <c r="J318" s="16"/>
      <c r="K318" s="16"/>
      <c r="L318" s="142"/>
      <c r="M318" s="142"/>
      <c r="N318" s="142"/>
      <c r="O318" s="142"/>
      <c r="P318" s="142"/>
      <c r="Q318" s="142"/>
      <c r="R318" s="142"/>
      <c r="S318" s="16"/>
      <c r="T318" s="142"/>
      <c r="U318" s="130"/>
      <c r="V318" s="130"/>
      <c r="W318" s="130"/>
      <c r="X318" s="130"/>
      <c r="Y318" s="130"/>
      <c r="Z318" s="131"/>
      <c r="AA318" s="130"/>
    </row>
    <row r="319" spans="2:27" s="126" customFormat="1" x14ac:dyDescent="0.25">
      <c r="B319" s="16"/>
      <c r="C319" s="16"/>
      <c r="D319" s="16"/>
      <c r="E319" s="16"/>
      <c r="F319" s="16"/>
      <c r="G319" s="16"/>
      <c r="H319" s="16"/>
      <c r="I319" s="16"/>
      <c r="J319" s="16"/>
      <c r="K319" s="16"/>
      <c r="L319" s="142"/>
      <c r="M319" s="142"/>
      <c r="N319" s="142"/>
      <c r="O319" s="142"/>
      <c r="P319" s="142"/>
      <c r="Q319" s="142"/>
      <c r="R319" s="142"/>
      <c r="S319" s="16"/>
      <c r="T319" s="142"/>
      <c r="U319" s="130"/>
      <c r="V319" s="130"/>
      <c r="W319" s="130"/>
      <c r="X319" s="130"/>
      <c r="Y319" s="130"/>
      <c r="Z319" s="131"/>
      <c r="AA319" s="130"/>
    </row>
    <row r="320" spans="2:27" s="126" customFormat="1" x14ac:dyDescent="0.25">
      <c r="B320" s="16"/>
      <c r="C320" s="16"/>
      <c r="D320" s="16"/>
      <c r="E320" s="16"/>
      <c r="F320" s="16"/>
      <c r="G320" s="16"/>
      <c r="H320" s="16"/>
      <c r="I320" s="16"/>
      <c r="J320" s="16"/>
      <c r="K320" s="16"/>
      <c r="L320" s="142"/>
      <c r="M320" s="142"/>
      <c r="N320" s="142"/>
      <c r="O320" s="142"/>
      <c r="P320" s="142"/>
      <c r="Q320" s="142"/>
      <c r="R320" s="142"/>
      <c r="S320" s="16"/>
      <c r="T320" s="142"/>
      <c r="U320" s="130"/>
      <c r="V320" s="130"/>
      <c r="W320" s="130"/>
      <c r="X320" s="130"/>
      <c r="Y320" s="130"/>
      <c r="Z320" s="131"/>
      <c r="AA320" s="130"/>
    </row>
    <row r="321" spans="2:27" s="126" customFormat="1" x14ac:dyDescent="0.25">
      <c r="B321" s="16"/>
      <c r="C321" s="16"/>
      <c r="D321" s="16"/>
      <c r="E321" s="16"/>
      <c r="F321" s="16"/>
      <c r="G321" s="16"/>
      <c r="H321" s="16"/>
      <c r="I321" s="16"/>
      <c r="J321" s="16"/>
      <c r="K321" s="16"/>
      <c r="L321" s="142"/>
      <c r="M321" s="142"/>
      <c r="N321" s="142"/>
      <c r="O321" s="142"/>
      <c r="P321" s="142"/>
      <c r="Q321" s="142"/>
      <c r="R321" s="142"/>
      <c r="S321" s="16"/>
      <c r="T321" s="142"/>
      <c r="U321" s="130"/>
      <c r="V321" s="130"/>
      <c r="W321" s="130"/>
      <c r="X321" s="130"/>
      <c r="Y321" s="130"/>
      <c r="Z321" s="131"/>
      <c r="AA321" s="130"/>
    </row>
    <row r="322" spans="2:27" s="126" customFormat="1" x14ac:dyDescent="0.25">
      <c r="B322" s="16"/>
      <c r="C322" s="16"/>
      <c r="D322" s="16"/>
      <c r="E322" s="16"/>
      <c r="F322" s="16"/>
      <c r="G322" s="16"/>
      <c r="H322" s="16"/>
      <c r="I322" s="16"/>
      <c r="J322" s="16"/>
      <c r="K322" s="16"/>
      <c r="L322" s="142"/>
      <c r="M322" s="142"/>
      <c r="N322" s="142"/>
      <c r="O322" s="142"/>
      <c r="P322" s="142"/>
      <c r="Q322" s="142"/>
      <c r="R322" s="142"/>
      <c r="S322" s="16"/>
      <c r="T322" s="142"/>
      <c r="U322" s="130"/>
      <c r="V322" s="130"/>
      <c r="W322" s="130"/>
      <c r="X322" s="130"/>
      <c r="Y322" s="130"/>
      <c r="Z322" s="131"/>
      <c r="AA322" s="130"/>
    </row>
    <row r="323" spans="2:27" s="126" customFormat="1" x14ac:dyDescent="0.25">
      <c r="B323" s="16"/>
      <c r="C323" s="16"/>
      <c r="D323" s="16"/>
      <c r="E323" s="16"/>
      <c r="F323" s="16"/>
      <c r="G323" s="16"/>
      <c r="H323" s="16"/>
      <c r="I323" s="16"/>
      <c r="J323" s="16"/>
      <c r="K323" s="16"/>
      <c r="L323" s="142"/>
      <c r="M323" s="142"/>
      <c r="N323" s="142"/>
      <c r="O323" s="142"/>
      <c r="P323" s="142"/>
      <c r="Q323" s="142"/>
      <c r="R323" s="142"/>
      <c r="S323" s="16"/>
      <c r="T323" s="142"/>
      <c r="U323" s="130"/>
      <c r="V323" s="130"/>
      <c r="W323" s="130"/>
      <c r="X323" s="130"/>
      <c r="Y323" s="130"/>
      <c r="Z323" s="131"/>
      <c r="AA323" s="130"/>
    </row>
    <row r="324" spans="2:27" s="126" customFormat="1" x14ac:dyDescent="0.25">
      <c r="B324" s="16"/>
      <c r="C324" s="16"/>
      <c r="D324" s="16"/>
      <c r="E324" s="16"/>
      <c r="F324" s="16"/>
      <c r="G324" s="16"/>
      <c r="H324" s="16"/>
      <c r="I324" s="16"/>
      <c r="J324" s="16"/>
      <c r="K324" s="16"/>
      <c r="L324" s="142"/>
      <c r="M324" s="142"/>
      <c r="N324" s="142"/>
      <c r="O324" s="142"/>
      <c r="P324" s="142"/>
      <c r="Q324" s="142"/>
      <c r="R324" s="142"/>
      <c r="S324" s="16"/>
      <c r="T324" s="142"/>
      <c r="U324" s="130"/>
      <c r="V324" s="130"/>
      <c r="W324" s="130"/>
      <c r="X324" s="130"/>
      <c r="Y324" s="130"/>
      <c r="Z324" s="131"/>
      <c r="AA324" s="130"/>
    </row>
    <row r="325" spans="2:27" s="126" customFormat="1" x14ac:dyDescent="0.25">
      <c r="B325" s="16"/>
      <c r="C325" s="16"/>
      <c r="D325" s="16"/>
      <c r="E325" s="16"/>
      <c r="F325" s="16"/>
      <c r="G325" s="16"/>
      <c r="H325" s="16"/>
      <c r="I325" s="16"/>
      <c r="J325" s="16"/>
      <c r="K325" s="16"/>
      <c r="L325" s="142"/>
      <c r="M325" s="142"/>
      <c r="N325" s="142"/>
      <c r="O325" s="142"/>
      <c r="P325" s="142"/>
      <c r="Q325" s="142"/>
      <c r="R325" s="142"/>
      <c r="S325" s="16"/>
      <c r="T325" s="142"/>
      <c r="U325" s="130"/>
      <c r="V325" s="130"/>
      <c r="W325" s="130"/>
      <c r="X325" s="130"/>
      <c r="Y325" s="130"/>
      <c r="Z325" s="131"/>
      <c r="AA325" s="130"/>
    </row>
    <row r="326" spans="2:27" s="126" customFormat="1" x14ac:dyDescent="0.25">
      <c r="B326" s="16"/>
      <c r="C326" s="16"/>
      <c r="D326" s="16"/>
      <c r="E326" s="16"/>
      <c r="F326" s="16"/>
      <c r="G326" s="16"/>
      <c r="H326" s="16"/>
      <c r="I326" s="16"/>
      <c r="J326" s="16"/>
      <c r="K326" s="16"/>
      <c r="L326" s="142"/>
      <c r="M326" s="142"/>
      <c r="N326" s="142"/>
      <c r="O326" s="142"/>
      <c r="P326" s="142"/>
      <c r="Q326" s="142"/>
      <c r="R326" s="142"/>
      <c r="S326" s="16"/>
      <c r="T326" s="142"/>
      <c r="U326" s="130"/>
      <c r="V326" s="130"/>
      <c r="W326" s="130"/>
      <c r="X326" s="130"/>
      <c r="Y326" s="130"/>
      <c r="Z326" s="131"/>
      <c r="AA326" s="130"/>
    </row>
    <row r="327" spans="2:27" s="126" customFormat="1" x14ac:dyDescent="0.25">
      <c r="B327" s="16"/>
      <c r="C327" s="16"/>
      <c r="D327" s="16"/>
      <c r="E327" s="16"/>
      <c r="F327" s="16"/>
      <c r="G327" s="16"/>
      <c r="H327" s="16"/>
      <c r="I327" s="16"/>
      <c r="J327" s="16"/>
      <c r="K327" s="16"/>
      <c r="L327" s="142"/>
      <c r="M327" s="142"/>
      <c r="N327" s="142"/>
      <c r="O327" s="142"/>
      <c r="P327" s="142"/>
      <c r="Q327" s="142"/>
      <c r="R327" s="142"/>
      <c r="S327" s="16"/>
      <c r="T327" s="142"/>
      <c r="U327" s="130"/>
      <c r="V327" s="130"/>
      <c r="W327" s="130"/>
      <c r="X327" s="130"/>
      <c r="Y327" s="130"/>
      <c r="Z327" s="131"/>
      <c r="AA327" s="130"/>
    </row>
    <row r="328" spans="2:27" s="126" customFormat="1" x14ac:dyDescent="0.25">
      <c r="B328" s="16"/>
      <c r="C328" s="16"/>
      <c r="D328" s="16"/>
      <c r="E328" s="16"/>
      <c r="F328" s="16"/>
      <c r="G328" s="16"/>
      <c r="H328" s="16"/>
      <c r="I328" s="16"/>
      <c r="J328" s="16"/>
      <c r="K328" s="16"/>
      <c r="L328" s="142"/>
      <c r="M328" s="142"/>
      <c r="N328" s="142"/>
      <c r="O328" s="142"/>
      <c r="P328" s="142"/>
      <c r="Q328" s="142"/>
      <c r="R328" s="142"/>
      <c r="S328" s="16"/>
      <c r="T328" s="142"/>
      <c r="U328" s="130"/>
      <c r="V328" s="130"/>
      <c r="W328" s="130"/>
      <c r="X328" s="130"/>
      <c r="Y328" s="130"/>
      <c r="Z328" s="131"/>
      <c r="AA328" s="130"/>
    </row>
    <row r="329" spans="2:27" s="126" customFormat="1" x14ac:dyDescent="0.25">
      <c r="B329" s="16"/>
      <c r="C329" s="16"/>
      <c r="D329" s="16"/>
      <c r="E329" s="16"/>
      <c r="F329" s="16"/>
      <c r="G329" s="16"/>
      <c r="H329" s="16"/>
      <c r="I329" s="16"/>
      <c r="J329" s="16"/>
      <c r="K329" s="16"/>
      <c r="L329" s="142"/>
      <c r="M329" s="142"/>
      <c r="N329" s="142"/>
      <c r="O329" s="142"/>
      <c r="P329" s="142"/>
      <c r="Q329" s="142"/>
      <c r="R329" s="142"/>
      <c r="S329" s="16"/>
      <c r="T329" s="142"/>
      <c r="U329" s="130"/>
      <c r="V329" s="130"/>
      <c r="W329" s="130"/>
      <c r="X329" s="130"/>
      <c r="Y329" s="130"/>
      <c r="Z329" s="131"/>
      <c r="AA329" s="130"/>
    </row>
  </sheetData>
  <mergeCells count="24">
    <mergeCell ref="O9:P9"/>
    <mergeCell ref="AC10:AD10"/>
    <mergeCell ref="B2:AD2"/>
    <mergeCell ref="B3:AD3"/>
    <mergeCell ref="B4:AD4"/>
    <mergeCell ref="B6:AD6"/>
    <mergeCell ref="B7:AD7"/>
    <mergeCell ref="B5:AD5"/>
    <mergeCell ref="Y10:Z10"/>
    <mergeCell ref="AA10:AB10"/>
    <mergeCell ref="B8:AD8"/>
    <mergeCell ref="I9:J9"/>
    <mergeCell ref="K9:L9"/>
    <mergeCell ref="E9:F9"/>
    <mergeCell ref="C9:D9"/>
    <mergeCell ref="Q9:R9"/>
    <mergeCell ref="S9:AF9"/>
    <mergeCell ref="M9:N9"/>
    <mergeCell ref="B9:B10"/>
    <mergeCell ref="G9:H9"/>
    <mergeCell ref="S10:T10"/>
    <mergeCell ref="AE10:AF10"/>
    <mergeCell ref="U10:V10"/>
    <mergeCell ref="W10:X10"/>
  </mergeCells>
  <pageMargins left="0.70866141732283472" right="0.70866141732283472" top="0.74803149606299213" bottom="0.74803149606299213"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299"/>
  <sheetViews>
    <sheetView workbookViewId="0">
      <selection activeCell="B28" sqref="B28:V28"/>
    </sheetView>
  </sheetViews>
  <sheetFormatPr defaultColWidth="10.85546875" defaultRowHeight="15" x14ac:dyDescent="0.25"/>
  <cols>
    <col min="1" max="1" width="9.42578125" style="126" customWidth="1"/>
    <col min="2" max="2" width="29" style="22" customWidth="1"/>
    <col min="3" max="3" width="13.7109375" style="22" customWidth="1"/>
    <col min="4" max="4" width="7.85546875" style="22" customWidth="1"/>
    <col min="5" max="5" width="14.140625" style="22" customWidth="1"/>
    <col min="6" max="6" width="8.85546875" style="22" customWidth="1"/>
    <col min="7" max="7" width="15.85546875" style="22" customWidth="1"/>
    <col min="8" max="8" width="8.28515625" style="22" customWidth="1"/>
    <col min="9" max="9" width="13.7109375" style="22" customWidth="1"/>
    <col min="10" max="10" width="7.28515625" style="22" customWidth="1"/>
    <col min="11" max="11" width="13.42578125" style="22" customWidth="1"/>
    <col min="12" max="12" width="7.85546875" style="22" customWidth="1"/>
    <col min="13" max="13" width="14.7109375" style="22" customWidth="1"/>
    <col min="14" max="14" width="6.85546875" style="22" customWidth="1"/>
    <col min="15" max="15" width="18.140625" style="22" customWidth="1"/>
    <col min="16" max="16" width="8.42578125" style="22" customWidth="1"/>
    <col min="17" max="17" width="13.140625" style="22" bestFit="1" customWidth="1"/>
    <col min="18" max="18" width="8.42578125" style="22" customWidth="1"/>
    <col min="19" max="19" width="9.5703125" style="22" customWidth="1"/>
    <col min="20" max="20" width="10.140625" style="1" customWidth="1"/>
    <col min="21" max="21" width="9.7109375" style="1" customWidth="1"/>
    <col min="22" max="22" width="9.42578125" style="1" customWidth="1"/>
    <col min="23" max="23" width="11.28515625" style="126" customWidth="1"/>
    <col min="24" max="48" width="10.85546875" style="126"/>
    <col min="49" max="16384" width="10.85546875" style="1"/>
  </cols>
  <sheetData>
    <row r="1" spans="1:48" s="126" customFormat="1" x14ac:dyDescent="0.25">
      <c r="B1" s="132"/>
      <c r="C1" s="132"/>
      <c r="D1" s="132"/>
      <c r="E1" s="132"/>
      <c r="F1" s="132"/>
      <c r="G1" s="132"/>
      <c r="H1" s="132"/>
      <c r="I1" s="132"/>
      <c r="J1" s="132"/>
      <c r="K1" s="132"/>
      <c r="L1" s="132"/>
      <c r="M1" s="132"/>
      <c r="N1" s="132"/>
      <c r="O1" s="132"/>
      <c r="P1" s="132"/>
      <c r="Q1" s="132"/>
      <c r="R1" s="132"/>
      <c r="S1" s="132"/>
    </row>
    <row r="2" spans="1:48" s="126" customFormat="1" ht="23.25" x14ac:dyDescent="0.35">
      <c r="A2" s="197"/>
      <c r="B2" s="353" t="s">
        <v>195</v>
      </c>
      <c r="C2" s="353"/>
      <c r="D2" s="353"/>
      <c r="E2" s="353"/>
      <c r="F2" s="353"/>
      <c r="G2" s="353"/>
      <c r="H2" s="353"/>
      <c r="I2" s="353"/>
      <c r="J2" s="353"/>
      <c r="K2" s="353"/>
      <c r="L2" s="353"/>
      <c r="M2" s="353"/>
      <c r="N2" s="353"/>
      <c r="O2" s="353"/>
      <c r="P2" s="353"/>
      <c r="Q2" s="353"/>
      <c r="R2" s="353"/>
      <c r="S2" s="353"/>
      <c r="T2" s="353"/>
      <c r="U2" s="353"/>
      <c r="V2" s="353"/>
      <c r="W2" s="353"/>
      <c r="X2" s="353"/>
      <c r="Y2" s="197"/>
      <c r="Z2" s="197"/>
      <c r="AA2" s="197"/>
    </row>
    <row r="3" spans="1:48" s="126" customFormat="1" ht="23.25" x14ac:dyDescent="0.35">
      <c r="A3" s="197"/>
      <c r="B3" s="354" t="s">
        <v>176</v>
      </c>
      <c r="C3" s="354"/>
      <c r="D3" s="354"/>
      <c r="E3" s="354"/>
      <c r="F3" s="354"/>
      <c r="G3" s="354"/>
      <c r="H3" s="354"/>
      <c r="I3" s="354"/>
      <c r="J3" s="354"/>
      <c r="K3" s="354"/>
      <c r="L3" s="354"/>
      <c r="M3" s="354"/>
      <c r="N3" s="354"/>
      <c r="O3" s="354"/>
      <c r="P3" s="354"/>
      <c r="Q3" s="354"/>
      <c r="R3" s="354"/>
      <c r="S3" s="354"/>
      <c r="T3" s="354"/>
      <c r="U3" s="354"/>
      <c r="V3" s="354"/>
      <c r="W3" s="354"/>
      <c r="X3" s="354"/>
      <c r="Y3" s="197"/>
      <c r="Z3" s="197"/>
      <c r="AA3" s="197"/>
    </row>
    <row r="4" spans="1:48" ht="21" customHeight="1" x14ac:dyDescent="0.35">
      <c r="A4" s="198"/>
      <c r="B4" s="354" t="s">
        <v>177</v>
      </c>
      <c r="C4" s="354"/>
      <c r="D4" s="354"/>
      <c r="E4" s="354"/>
      <c r="F4" s="354"/>
      <c r="G4" s="354"/>
      <c r="H4" s="354"/>
      <c r="I4" s="354"/>
      <c r="J4" s="354"/>
      <c r="K4" s="354"/>
      <c r="L4" s="354"/>
      <c r="M4" s="354"/>
      <c r="N4" s="354"/>
      <c r="O4" s="354"/>
      <c r="P4" s="354"/>
      <c r="Q4" s="354"/>
      <c r="R4" s="354"/>
      <c r="S4" s="354"/>
      <c r="T4" s="354"/>
      <c r="U4" s="354"/>
      <c r="V4" s="354"/>
      <c r="W4" s="354"/>
      <c r="X4" s="354"/>
      <c r="Y4" s="198"/>
      <c r="Z4" s="198"/>
      <c r="AA4" s="198"/>
    </row>
    <row r="5" spans="1:48" ht="23.25" x14ac:dyDescent="0.35">
      <c r="B5" s="335" t="s">
        <v>25</v>
      </c>
      <c r="C5" s="335"/>
      <c r="D5" s="335"/>
      <c r="E5" s="335"/>
      <c r="F5" s="335"/>
      <c r="G5" s="335"/>
      <c r="H5" s="335"/>
      <c r="I5" s="335"/>
      <c r="J5" s="335"/>
      <c r="K5" s="335"/>
      <c r="L5" s="335"/>
      <c r="M5" s="335"/>
      <c r="N5" s="335"/>
      <c r="O5" s="335"/>
      <c r="P5" s="335"/>
      <c r="Q5" s="335"/>
      <c r="R5" s="335"/>
      <c r="S5" s="335"/>
      <c r="T5" s="335"/>
      <c r="U5" s="335"/>
      <c r="V5" s="335"/>
      <c r="W5" s="335"/>
      <c r="X5" s="335"/>
    </row>
    <row r="6" spans="1:48" ht="23.25" x14ac:dyDescent="0.35">
      <c r="B6" s="335" t="s">
        <v>46</v>
      </c>
      <c r="C6" s="335"/>
      <c r="D6" s="335"/>
      <c r="E6" s="335"/>
      <c r="F6" s="335"/>
      <c r="G6" s="335"/>
      <c r="H6" s="335"/>
      <c r="I6" s="335"/>
      <c r="J6" s="335"/>
      <c r="K6" s="335"/>
      <c r="L6" s="335"/>
      <c r="M6" s="335"/>
      <c r="N6" s="335"/>
      <c r="O6" s="335"/>
      <c r="P6" s="335"/>
      <c r="Q6" s="335"/>
      <c r="R6" s="335"/>
      <c r="S6" s="335"/>
      <c r="T6" s="335"/>
      <c r="U6" s="335"/>
      <c r="V6" s="335"/>
      <c r="W6" s="335"/>
      <c r="X6" s="335"/>
    </row>
    <row r="7" spans="1:48" ht="24.75" customHeight="1" x14ac:dyDescent="0.3">
      <c r="B7" s="366" t="s">
        <v>194</v>
      </c>
      <c r="C7" s="366"/>
      <c r="D7" s="366"/>
      <c r="E7" s="366"/>
      <c r="F7" s="366"/>
      <c r="G7" s="366"/>
      <c r="H7" s="366"/>
      <c r="I7" s="366"/>
      <c r="J7" s="366"/>
      <c r="K7" s="366"/>
      <c r="L7" s="366"/>
      <c r="M7" s="366"/>
      <c r="N7" s="366"/>
      <c r="O7" s="366"/>
      <c r="P7" s="366"/>
      <c r="Q7" s="366"/>
      <c r="R7" s="366"/>
      <c r="S7" s="366"/>
      <c r="T7" s="366"/>
      <c r="U7" s="366"/>
      <c r="V7" s="366"/>
      <c r="W7" s="366"/>
      <c r="X7" s="366"/>
    </row>
    <row r="8" spans="1:48" ht="19.5" thickBot="1" x14ac:dyDescent="0.35">
      <c r="B8" s="365" t="s">
        <v>28</v>
      </c>
      <c r="C8" s="365"/>
      <c r="D8" s="365"/>
      <c r="E8" s="365"/>
      <c r="F8" s="365"/>
      <c r="G8" s="365"/>
      <c r="H8" s="365"/>
      <c r="I8" s="365"/>
      <c r="J8" s="365"/>
      <c r="K8" s="365"/>
      <c r="L8" s="365"/>
      <c r="M8" s="365"/>
      <c r="N8" s="365"/>
      <c r="O8" s="365"/>
      <c r="P8" s="365"/>
      <c r="Q8" s="365"/>
      <c r="R8" s="365"/>
      <c r="S8" s="365"/>
      <c r="T8" s="365"/>
      <c r="U8" s="365"/>
      <c r="V8" s="365"/>
      <c r="W8" s="365"/>
      <c r="X8" s="365"/>
    </row>
    <row r="9" spans="1:48" s="3" customFormat="1" ht="16.5" customHeight="1" thickTop="1" thickBot="1" x14ac:dyDescent="0.3">
      <c r="A9" s="126"/>
      <c r="B9" s="361" t="s">
        <v>29</v>
      </c>
      <c r="C9" s="363">
        <v>2018</v>
      </c>
      <c r="D9" s="364"/>
      <c r="E9" s="363">
        <v>2019</v>
      </c>
      <c r="F9" s="364"/>
      <c r="G9" s="363">
        <v>2020</v>
      </c>
      <c r="H9" s="364"/>
      <c r="I9" s="363">
        <v>2021</v>
      </c>
      <c r="J9" s="364"/>
      <c r="K9" s="358">
        <v>2022</v>
      </c>
      <c r="L9" s="360"/>
      <c r="M9" s="358" t="s">
        <v>182</v>
      </c>
      <c r="N9" s="359"/>
      <c r="O9" s="358" t="s">
        <v>183</v>
      </c>
      <c r="P9" s="360"/>
      <c r="Q9" s="358" t="s">
        <v>193</v>
      </c>
      <c r="R9" s="360"/>
      <c r="S9" s="345" t="s">
        <v>165</v>
      </c>
      <c r="T9" s="346"/>
      <c r="U9" s="346"/>
      <c r="V9" s="346"/>
      <c r="W9" s="346"/>
      <c r="X9" s="346"/>
      <c r="Y9" s="346"/>
      <c r="Z9" s="126"/>
      <c r="AA9" s="126"/>
      <c r="AB9" s="16"/>
      <c r="AC9" s="16"/>
      <c r="AD9" s="16"/>
      <c r="AE9" s="16"/>
      <c r="AF9" s="16"/>
      <c r="AG9" s="16"/>
      <c r="AH9" s="16"/>
      <c r="AI9" s="16"/>
      <c r="AJ9" s="16"/>
      <c r="AK9" s="16"/>
      <c r="AL9" s="16"/>
      <c r="AM9" s="16"/>
      <c r="AN9" s="16"/>
      <c r="AO9" s="16"/>
      <c r="AP9" s="16"/>
      <c r="AQ9" s="16"/>
      <c r="AR9" s="16"/>
      <c r="AS9" s="16"/>
      <c r="AT9" s="16"/>
      <c r="AU9" s="16"/>
      <c r="AV9" s="16"/>
    </row>
    <row r="10" spans="1:48" ht="10.5" customHeight="1" x14ac:dyDescent="0.25">
      <c r="B10" s="362"/>
      <c r="C10" s="180" t="s">
        <v>26</v>
      </c>
      <c r="D10" s="181" t="s">
        <v>168</v>
      </c>
      <c r="E10" s="180" t="s">
        <v>26</v>
      </c>
      <c r="F10" s="181" t="str">
        <f>+D10</f>
        <v>Análisis vertical (%)</v>
      </c>
      <c r="G10" s="180" t="s">
        <v>26</v>
      </c>
      <c r="H10" s="181" t="str">
        <f>+D10</f>
        <v>Análisis vertical (%)</v>
      </c>
      <c r="I10" s="190" t="str">
        <f>+G10</f>
        <v>Monto</v>
      </c>
      <c r="J10" s="181" t="str">
        <f>+D10</f>
        <v>Análisis vertical (%)</v>
      </c>
      <c r="K10" s="180" t="s">
        <v>26</v>
      </c>
      <c r="L10" s="181" t="str">
        <f>+D10</f>
        <v>Análisis vertical (%)</v>
      </c>
      <c r="M10" s="182" t="s">
        <v>26</v>
      </c>
      <c r="N10" s="182" t="str">
        <f>+F10</f>
        <v>Análisis vertical (%)</v>
      </c>
      <c r="O10" s="182" t="s">
        <v>26</v>
      </c>
      <c r="P10" s="182" t="str">
        <f>+H10</f>
        <v>Análisis vertical (%)</v>
      </c>
      <c r="Q10" s="182" t="s">
        <v>26</v>
      </c>
      <c r="R10" s="182" t="str">
        <f>+J10</f>
        <v>Análisis vertical (%)</v>
      </c>
      <c r="S10" s="183" t="s">
        <v>105</v>
      </c>
      <c r="T10" s="184" t="s">
        <v>106</v>
      </c>
      <c r="U10" s="184" t="s">
        <v>107</v>
      </c>
      <c r="V10" s="184" t="s">
        <v>108</v>
      </c>
      <c r="W10" s="231" t="s">
        <v>164</v>
      </c>
      <c r="X10" s="214" t="s">
        <v>184</v>
      </c>
      <c r="Y10" s="214" t="s">
        <v>197</v>
      </c>
    </row>
    <row r="11" spans="1:48" ht="14.25" customHeight="1" x14ac:dyDescent="0.25">
      <c r="B11" s="297" t="s">
        <v>85</v>
      </c>
      <c r="C11" s="191"/>
      <c r="D11" s="192"/>
      <c r="E11" s="191"/>
      <c r="F11" s="192"/>
      <c r="G11" s="191"/>
      <c r="H11" s="192"/>
      <c r="I11" s="191"/>
      <c r="J11" s="192"/>
      <c r="K11" s="185"/>
      <c r="L11" s="186"/>
      <c r="M11" s="187"/>
      <c r="N11" s="187"/>
      <c r="O11" s="185"/>
      <c r="P11" s="186"/>
      <c r="Q11" s="185"/>
      <c r="R11" s="186"/>
      <c r="S11" s="188"/>
      <c r="T11" s="189"/>
      <c r="U11" s="189"/>
      <c r="V11" s="189"/>
      <c r="W11" s="232"/>
      <c r="X11" s="215"/>
      <c r="Y11" s="215"/>
    </row>
    <row r="12" spans="1:48" ht="14.25" customHeight="1" x14ac:dyDescent="0.25">
      <c r="A12" s="16"/>
      <c r="B12" s="216" t="s">
        <v>15</v>
      </c>
      <c r="C12" s="31">
        <v>278234603065</v>
      </c>
      <c r="D12" s="103">
        <f>+C12/$C$16</f>
        <v>0.91693468068453166</v>
      </c>
      <c r="E12" s="31">
        <v>303365112150</v>
      </c>
      <c r="F12" s="117">
        <f>+E12/E16</f>
        <v>0.90888467821493701</v>
      </c>
      <c r="G12" s="31">
        <v>247221789181</v>
      </c>
      <c r="H12" s="117">
        <f>+G12/G16</f>
        <v>0.86473457621447825</v>
      </c>
      <c r="I12" s="18">
        <v>369464241118</v>
      </c>
      <c r="J12" s="117">
        <f>+I12/I16</f>
        <v>0.81581164344868096</v>
      </c>
      <c r="K12" s="18">
        <v>436105951035</v>
      </c>
      <c r="L12" s="117">
        <f>+K12/K16</f>
        <v>0.77538478834610469</v>
      </c>
      <c r="M12" s="18">
        <v>486594049621</v>
      </c>
      <c r="N12" s="209">
        <f>+M12/M16</f>
        <v>0.85109715463983848</v>
      </c>
      <c r="O12" s="18">
        <v>535383043145</v>
      </c>
      <c r="P12" s="209">
        <f>+O12/$O$16</f>
        <v>0.90234248658540683</v>
      </c>
      <c r="Q12" s="18">
        <v>580259824336</v>
      </c>
      <c r="R12" s="209">
        <f>+Q12/$Q$16</f>
        <v>0.84977976232706753</v>
      </c>
      <c r="S12" s="88">
        <f>+(E12-C12)/C12</f>
        <v>9.0321292923903923E-2</v>
      </c>
      <c r="T12" s="20">
        <f>+(G12-E12)/E12</f>
        <v>-0.18506848915850194</v>
      </c>
      <c r="U12" s="20">
        <f>+(I12-G12)/G12</f>
        <v>0.4944647166496392</v>
      </c>
      <c r="V12" s="20">
        <f>+(K12-I12)/I12</f>
        <v>0.18037391038261774</v>
      </c>
      <c r="W12" s="233">
        <f>+(M12-K12)/K12</f>
        <v>0.11577025827365525</v>
      </c>
      <c r="X12" s="217">
        <f>+(O12-M12)/M12</f>
        <v>0.10026631760499524</v>
      </c>
      <c r="Y12" s="217">
        <f>+(Q12-O12)/O12</f>
        <v>8.3821820219371124E-2</v>
      </c>
      <c r="Z12" s="16"/>
      <c r="AA12" s="16"/>
    </row>
    <row r="13" spans="1:48" s="3" customFormat="1" ht="24" x14ac:dyDescent="0.25">
      <c r="A13" s="126"/>
      <c r="B13" s="216" t="s">
        <v>16</v>
      </c>
      <c r="C13" s="31">
        <v>24997055930</v>
      </c>
      <c r="D13" s="103">
        <f>+C13/$C$16</f>
        <v>8.23789249961598E-2</v>
      </c>
      <c r="E13" s="31">
        <v>30110296998</v>
      </c>
      <c r="F13" s="118">
        <f>+E13/E16</f>
        <v>9.0210727937798621E-2</v>
      </c>
      <c r="G13" s="31">
        <v>20885132860</v>
      </c>
      <c r="H13" s="118">
        <f>+G13/G16</f>
        <v>7.3052203742659291E-2</v>
      </c>
      <c r="I13" s="17">
        <v>33171663381</v>
      </c>
      <c r="J13" s="118">
        <f>+I13/I16</f>
        <v>7.3246139157854231E-2</v>
      </c>
      <c r="K13" s="18">
        <v>34449293133</v>
      </c>
      <c r="L13" s="118">
        <f>+K13/K16</f>
        <v>6.1249927457331065E-2</v>
      </c>
      <c r="M13" s="18">
        <v>42423523000</v>
      </c>
      <c r="N13" s="210">
        <f>+M13/M16</f>
        <v>7.4202591961863337E-2</v>
      </c>
      <c r="O13" s="18">
        <v>36552477657</v>
      </c>
      <c r="P13" s="210">
        <f t="shared" ref="P13:P23" si="0">+O13/$O$16</f>
        <v>6.1606085590839348E-2</v>
      </c>
      <c r="Q13" s="18">
        <v>40681871976</v>
      </c>
      <c r="R13" s="209">
        <f>+Q13/$Q$16</f>
        <v>5.957784780006984E-2</v>
      </c>
      <c r="S13" s="89">
        <f t="shared" ref="S13:S27" si="1">+(E13-C13)/C13</f>
        <v>0.20455373154017661</v>
      </c>
      <c r="T13" s="19">
        <f t="shared" ref="T13:T27" si="2">+(G13-E13)/E13</f>
        <v>-0.306379048290781</v>
      </c>
      <c r="U13" s="19">
        <f t="shared" ref="U13:U27" si="3">+(I13-G13)/G13</f>
        <v>0.58829075224757754</v>
      </c>
      <c r="V13" s="19">
        <f t="shared" ref="V13:V27" si="4">+(K13-I13)/I13</f>
        <v>3.8515697489315479E-2</v>
      </c>
      <c r="W13" s="234">
        <f t="shared" ref="W13:W27" si="5">+(M13-K13)/K13</f>
        <v>0.23147731467851945</v>
      </c>
      <c r="X13" s="218">
        <f t="shared" ref="X13:X26" si="6">+(O13-M13)/M13</f>
        <v>-0.13839127276157617</v>
      </c>
      <c r="Y13" s="218">
        <f t="shared" ref="Y13:Y27" si="7">+(Q13-O13)/O13</f>
        <v>0.11297166659259823</v>
      </c>
      <c r="Z13" s="126"/>
      <c r="AA13" s="126"/>
      <c r="AB13" s="16"/>
      <c r="AC13" s="16"/>
      <c r="AD13" s="16"/>
      <c r="AE13" s="16"/>
      <c r="AF13" s="16"/>
      <c r="AG13" s="16"/>
      <c r="AH13" s="16"/>
      <c r="AI13" s="16"/>
      <c r="AJ13" s="16"/>
      <c r="AK13" s="16"/>
      <c r="AL13" s="16"/>
      <c r="AM13" s="16"/>
      <c r="AN13" s="16"/>
      <c r="AO13" s="16"/>
      <c r="AP13" s="16"/>
      <c r="AQ13" s="16"/>
      <c r="AR13" s="16"/>
      <c r="AS13" s="16"/>
      <c r="AT13" s="16"/>
      <c r="AU13" s="16"/>
      <c r="AV13" s="16"/>
    </row>
    <row r="14" spans="1:48" s="3" customFormat="1" x14ac:dyDescent="0.25">
      <c r="A14" s="126"/>
      <c r="B14" s="216" t="s">
        <v>17</v>
      </c>
      <c r="C14" s="31">
        <v>208279450</v>
      </c>
      <c r="D14" s="103">
        <f>+C14/$C$16</f>
        <v>6.8639431930860246E-4</v>
      </c>
      <c r="E14" s="31">
        <v>301932930</v>
      </c>
      <c r="F14" s="118">
        <f>+E14/E16</f>
        <v>9.0459384726432888E-4</v>
      </c>
      <c r="G14" s="31">
        <v>17786340448</v>
      </c>
      <c r="H14" s="118">
        <f>+G14/G16</f>
        <v>6.2213220042862484E-2</v>
      </c>
      <c r="I14" s="18">
        <v>7646280088</v>
      </c>
      <c r="J14" s="118">
        <f>+I14/I16</f>
        <v>1.6883702482232719E-2</v>
      </c>
      <c r="K14" s="18">
        <v>2040975222</v>
      </c>
      <c r="L14" s="118">
        <f>+K14/K16</f>
        <v>3.6287996913922098E-3</v>
      </c>
      <c r="M14" s="18">
        <v>10051437641</v>
      </c>
      <c r="N14" s="210">
        <f>+M14/M16</f>
        <v>1.7580876673189947E-2</v>
      </c>
      <c r="O14" s="18">
        <v>21358040529</v>
      </c>
      <c r="P14" s="210">
        <f t="shared" si="0"/>
        <v>3.5997156888493705E-2</v>
      </c>
      <c r="Q14" s="18">
        <v>438498762</v>
      </c>
      <c r="R14" s="209">
        <f>+Q14/$Q$16</f>
        <v>6.4217331292835316E-4</v>
      </c>
      <c r="S14" s="89">
        <f t="shared" si="1"/>
        <v>0.4496530022525026</v>
      </c>
      <c r="T14" s="19">
        <f t="shared" si="2"/>
        <v>57.908249749373148</v>
      </c>
      <c r="U14" s="19">
        <f t="shared" si="3"/>
        <v>-0.5701038046384751</v>
      </c>
      <c r="V14" s="19">
        <f t="shared" si="4"/>
        <v>-0.73307605809482612</v>
      </c>
      <c r="W14" s="234">
        <f t="shared" si="5"/>
        <v>3.9248210035349462</v>
      </c>
      <c r="X14" s="218">
        <f t="shared" si="6"/>
        <v>1.1248742012665092</v>
      </c>
      <c r="Y14" s="218">
        <f t="shared" si="7"/>
        <v>-0.97946914833293786</v>
      </c>
      <c r="Z14" s="126"/>
      <c r="AA14" s="126"/>
      <c r="AB14" s="16"/>
      <c r="AC14" s="16"/>
      <c r="AD14" s="16"/>
      <c r="AE14" s="16"/>
      <c r="AF14" s="16"/>
      <c r="AG14" s="16"/>
      <c r="AH14" s="16"/>
      <c r="AI14" s="16"/>
      <c r="AJ14" s="16"/>
      <c r="AK14" s="16"/>
      <c r="AL14" s="16"/>
      <c r="AM14" s="16"/>
      <c r="AN14" s="16"/>
      <c r="AO14" s="16"/>
      <c r="AP14" s="16"/>
      <c r="AQ14" s="16"/>
      <c r="AR14" s="16"/>
      <c r="AS14" s="16"/>
      <c r="AT14" s="16"/>
      <c r="AU14" s="16"/>
      <c r="AV14" s="16"/>
    </row>
    <row r="15" spans="1:48" ht="17.25" customHeight="1" thickBot="1" x14ac:dyDescent="0.3">
      <c r="B15" s="216" t="s">
        <v>89</v>
      </c>
      <c r="C15" s="31">
        <v>0</v>
      </c>
      <c r="D15" s="103">
        <f>+C15/$C$16</f>
        <v>0</v>
      </c>
      <c r="E15" s="31">
        <v>0</v>
      </c>
      <c r="F15" s="118">
        <f>+E14/E16</f>
        <v>9.0459384726432888E-4</v>
      </c>
      <c r="G15" s="31">
        <v>0</v>
      </c>
      <c r="H15" s="118">
        <f>+G14/G16</f>
        <v>6.2213220042862484E-2</v>
      </c>
      <c r="I15" s="18">
        <v>42597158439</v>
      </c>
      <c r="J15" s="118">
        <f>+I15/I16</f>
        <v>9.4058514911232058E-2</v>
      </c>
      <c r="K15" s="18">
        <v>89841885651</v>
      </c>
      <c r="L15" s="118">
        <f>+K15/K16</f>
        <v>0.159736484505172</v>
      </c>
      <c r="M15" s="18">
        <v>32656611153</v>
      </c>
      <c r="N15" s="210">
        <f>+M15/M16</f>
        <v>5.7119376725108244E-2</v>
      </c>
      <c r="O15" s="18">
        <v>32200344</v>
      </c>
      <c r="P15" s="210">
        <f t="shared" si="0"/>
        <v>5.4270935260077338E-5</v>
      </c>
      <c r="Q15" s="18">
        <v>61455346628</v>
      </c>
      <c r="R15" s="209">
        <f>+Q15/$Q$16</f>
        <v>9.0000216559934232E-2</v>
      </c>
      <c r="S15" s="89">
        <v>0</v>
      </c>
      <c r="T15" s="19">
        <v>0</v>
      </c>
      <c r="U15" s="19">
        <v>0</v>
      </c>
      <c r="V15" s="19">
        <f t="shared" si="4"/>
        <v>1.1091051361948336</v>
      </c>
      <c r="W15" s="234">
        <f t="shared" si="5"/>
        <v>-0.63651017655775899</v>
      </c>
      <c r="X15" s="218">
        <f t="shared" si="6"/>
        <v>-0.99901397166260952</v>
      </c>
      <c r="Y15" s="218">
        <f t="shared" si="7"/>
        <v>1907.530748242938</v>
      </c>
    </row>
    <row r="16" spans="1:48" ht="12.75" customHeight="1" thickBot="1" x14ac:dyDescent="0.3">
      <c r="A16" s="16"/>
      <c r="B16" s="219" t="s">
        <v>47</v>
      </c>
      <c r="C16" s="45">
        <f>SUM(C12:C15)</f>
        <v>303439938445</v>
      </c>
      <c r="D16" s="115">
        <f>+C16/$C$16</f>
        <v>1</v>
      </c>
      <c r="E16" s="45">
        <f>SUM(E12:E15)</f>
        <v>333777342078</v>
      </c>
      <c r="F16" s="119">
        <f>+SUM(F12:F14)</f>
        <v>1</v>
      </c>
      <c r="G16" s="45">
        <f>SUM(G12:G15)</f>
        <v>285893262489</v>
      </c>
      <c r="H16" s="119">
        <f>+SUM(H12:H14)</f>
        <v>1</v>
      </c>
      <c r="I16" s="45">
        <f t="shared" ref="I16:O16" si="8">SUM(I12:I15)</f>
        <v>452879343026</v>
      </c>
      <c r="J16" s="119">
        <f t="shared" si="8"/>
        <v>1</v>
      </c>
      <c r="K16" s="86">
        <f t="shared" si="8"/>
        <v>562438105041</v>
      </c>
      <c r="L16" s="119">
        <f t="shared" si="8"/>
        <v>0.99999999999999989</v>
      </c>
      <c r="M16" s="86">
        <f t="shared" si="8"/>
        <v>571725621415</v>
      </c>
      <c r="N16" s="211">
        <f t="shared" si="8"/>
        <v>1</v>
      </c>
      <c r="O16" s="86">
        <f t="shared" si="8"/>
        <v>593325761675</v>
      </c>
      <c r="P16" s="211">
        <f t="shared" si="0"/>
        <v>1</v>
      </c>
      <c r="Q16" s="86">
        <f>SUM(Q12:Q15)</f>
        <v>682835541702</v>
      </c>
      <c r="R16" s="211">
        <f>+Q16/$Q$16</f>
        <v>1</v>
      </c>
      <c r="S16" s="90">
        <f t="shared" si="1"/>
        <v>9.9978281660832877E-2</v>
      </c>
      <c r="T16" s="46">
        <f t="shared" si="2"/>
        <v>-0.14346114475862184</v>
      </c>
      <c r="U16" s="46">
        <f t="shared" si="3"/>
        <v>0.58408539985591634</v>
      </c>
      <c r="V16" s="46">
        <f t="shared" si="4"/>
        <v>0.24191600633175753</v>
      </c>
      <c r="W16" s="235">
        <f t="shared" si="5"/>
        <v>1.6512957231663683E-2</v>
      </c>
      <c r="X16" s="220">
        <f t="shared" si="6"/>
        <v>3.7780605680291963E-2</v>
      </c>
      <c r="Y16" s="220">
        <f t="shared" si="7"/>
        <v>0.15086110499282493</v>
      </c>
      <c r="Z16" s="16"/>
      <c r="AA16" s="16"/>
    </row>
    <row r="17" spans="1:27" x14ac:dyDescent="0.25">
      <c r="A17" s="16"/>
      <c r="B17" s="298" t="s">
        <v>86</v>
      </c>
      <c r="C17" s="87"/>
      <c r="D17" s="116"/>
      <c r="E17" s="87"/>
      <c r="F17" s="116"/>
      <c r="G17" s="87"/>
      <c r="H17" s="116"/>
      <c r="I17" s="87"/>
      <c r="J17" s="116"/>
      <c r="K17" s="87"/>
      <c r="L17" s="116"/>
      <c r="M17" s="87"/>
      <c r="N17" s="212"/>
      <c r="O17" s="87"/>
      <c r="P17" s="212"/>
      <c r="Q17" s="87"/>
      <c r="R17" s="212"/>
      <c r="S17" s="91"/>
      <c r="T17" s="92"/>
      <c r="U17" s="92"/>
      <c r="V17" s="92"/>
      <c r="W17" s="236"/>
      <c r="X17" s="221"/>
      <c r="Y17" s="221"/>
      <c r="Z17" s="16"/>
      <c r="AA17" s="16"/>
    </row>
    <row r="18" spans="1:27" x14ac:dyDescent="0.25">
      <c r="B18" s="216" t="s">
        <v>18</v>
      </c>
      <c r="C18" s="18">
        <v>86268969498</v>
      </c>
      <c r="D18" s="117">
        <f>+C18/$C$16</f>
        <v>0.28430327906106095</v>
      </c>
      <c r="E18" s="18">
        <v>93182772425</v>
      </c>
      <c r="F18" s="117">
        <f>+E18/$E$16</f>
        <v>0.27917644692378263</v>
      </c>
      <c r="G18" s="18">
        <v>101769858478</v>
      </c>
      <c r="H18" s="117">
        <f t="shared" ref="H18:H25" si="9">+G18/$G$16</f>
        <v>0.35597151745370598</v>
      </c>
      <c r="I18" s="18">
        <v>101938694898</v>
      </c>
      <c r="J18" s="117">
        <f>+I18/$I$16</f>
        <v>0.2250901845442477</v>
      </c>
      <c r="K18" s="18">
        <v>121838377260</v>
      </c>
      <c r="L18" s="117">
        <f t="shared" ref="L18:L25" si="10">+K18/$K$16</f>
        <v>0.21662539605334591</v>
      </c>
      <c r="M18" s="18">
        <v>128063592207</v>
      </c>
      <c r="N18" s="209">
        <f>+M18/$M$16</f>
        <v>0.22399484544709977</v>
      </c>
      <c r="O18" s="18">
        <v>153290641750</v>
      </c>
      <c r="P18" s="209">
        <f>+O18/$O$16</f>
        <v>0.25835831115313418</v>
      </c>
      <c r="Q18" s="18">
        <v>163759274142</v>
      </c>
      <c r="R18" s="209">
        <f>+Q18/$Q$16</f>
        <v>0.23982242303003479</v>
      </c>
      <c r="S18" s="88">
        <f t="shared" si="1"/>
        <v>8.0142407718922448E-2</v>
      </c>
      <c r="T18" s="20">
        <f t="shared" si="2"/>
        <v>9.2153150518369545E-2</v>
      </c>
      <c r="U18" s="20">
        <f t="shared" si="3"/>
        <v>1.6590022087580878E-3</v>
      </c>
      <c r="V18" s="20">
        <f t="shared" si="4"/>
        <v>0.19521225361882111</v>
      </c>
      <c r="W18" s="233">
        <f t="shared" si="5"/>
        <v>5.1094040211283755E-2</v>
      </c>
      <c r="X18" s="217">
        <f t="shared" si="6"/>
        <v>0.19698845790787586</v>
      </c>
      <c r="Y18" s="217">
        <f t="shared" si="7"/>
        <v>6.8292703797751569E-2</v>
      </c>
    </row>
    <row r="19" spans="1:27" ht="25.5" customHeight="1" x14ac:dyDescent="0.25">
      <c r="B19" s="216" t="s">
        <v>19</v>
      </c>
      <c r="C19" s="18">
        <v>109757288054</v>
      </c>
      <c r="D19" s="118">
        <f t="shared" ref="D19:D27" si="11">+C19/$C$16</f>
        <v>0.36171009200851806</v>
      </c>
      <c r="E19" s="18">
        <v>119154296912</v>
      </c>
      <c r="F19" s="118">
        <f t="shared" ref="F19:F27" si="12">+E19/$E$16</f>
        <v>0.35698737418837428</v>
      </c>
      <c r="G19" s="18">
        <v>170414584237</v>
      </c>
      <c r="H19" s="118">
        <f t="shared" si="9"/>
        <v>0.59607765063563489</v>
      </c>
      <c r="I19" s="18">
        <v>152405676780</v>
      </c>
      <c r="J19" s="118">
        <f t="shared" ref="J19:J27" si="13">+I19/$I$16</f>
        <v>0.33652600659962167</v>
      </c>
      <c r="K19" s="18">
        <v>210490676714</v>
      </c>
      <c r="L19" s="118">
        <f t="shared" si="10"/>
        <v>0.37424682792190239</v>
      </c>
      <c r="M19" s="18">
        <v>243684397826</v>
      </c>
      <c r="N19" s="210">
        <f>+M19/$M$16</f>
        <v>0.42622612788087061</v>
      </c>
      <c r="O19" s="18">
        <v>254898221229</v>
      </c>
      <c r="P19" s="210">
        <f t="shared" si="0"/>
        <v>0.4296092259830494</v>
      </c>
      <c r="Q19" s="18">
        <v>274344599744</v>
      </c>
      <c r="R19" s="209">
        <f t="shared" ref="R19:R23" si="14">+Q19/$Q$16</f>
        <v>0.40177258357141615</v>
      </c>
      <c r="S19" s="89">
        <f t="shared" si="1"/>
        <v>8.5616263162194034E-2</v>
      </c>
      <c r="T19" s="19">
        <f t="shared" si="2"/>
        <v>0.43020091304686797</v>
      </c>
      <c r="U19" s="19">
        <f t="shared" si="3"/>
        <v>-0.10567703191385629</v>
      </c>
      <c r="V19" s="19">
        <f t="shared" si="4"/>
        <v>0.38112097371442805</v>
      </c>
      <c r="W19" s="234">
        <f t="shared" si="5"/>
        <v>0.15769687109278149</v>
      </c>
      <c r="X19" s="218">
        <f t="shared" si="6"/>
        <v>4.6017814447879016E-2</v>
      </c>
      <c r="Y19" s="218">
        <f t="shared" si="7"/>
        <v>7.6290758017998936E-2</v>
      </c>
    </row>
    <row r="20" spans="1:27" ht="22.5" customHeight="1" x14ac:dyDescent="0.25">
      <c r="B20" s="216" t="s">
        <v>20</v>
      </c>
      <c r="C20" s="18">
        <v>31202738057</v>
      </c>
      <c r="D20" s="118">
        <f t="shared" si="11"/>
        <v>0.10283003027518624</v>
      </c>
      <c r="E20" s="18">
        <v>40656783329</v>
      </c>
      <c r="F20" s="118">
        <f t="shared" si="12"/>
        <v>0.12180809840441167</v>
      </c>
      <c r="G20" s="18">
        <v>44225304057</v>
      </c>
      <c r="H20" s="118">
        <f t="shared" si="9"/>
        <v>0.15469166244762977</v>
      </c>
      <c r="I20" s="18">
        <v>48079868256</v>
      </c>
      <c r="J20" s="118">
        <f t="shared" si="13"/>
        <v>0.10616485162415482</v>
      </c>
      <c r="K20" s="18">
        <v>44444351005</v>
      </c>
      <c r="L20" s="118">
        <f t="shared" si="10"/>
        <v>7.9020874664528895E-2</v>
      </c>
      <c r="M20" s="18">
        <v>47078160967</v>
      </c>
      <c r="N20" s="210">
        <f>+M20/$M$16</f>
        <v>8.2343976207473912E-2</v>
      </c>
      <c r="O20" s="18">
        <v>63936109991</v>
      </c>
      <c r="P20" s="210">
        <f t="shared" si="0"/>
        <v>0.1077588638836512</v>
      </c>
      <c r="Q20" s="18">
        <v>60582613813</v>
      </c>
      <c r="R20" s="209">
        <f t="shared" si="14"/>
        <v>8.8722115521396208E-2</v>
      </c>
      <c r="S20" s="89">
        <f t="shared" si="1"/>
        <v>0.30298768187361319</v>
      </c>
      <c r="T20" s="19">
        <f t="shared" si="2"/>
        <v>8.777184114943537E-2</v>
      </c>
      <c r="U20" s="19">
        <f t="shared" si="3"/>
        <v>8.7157438059261863E-2</v>
      </c>
      <c r="V20" s="19">
        <f t="shared" si="4"/>
        <v>-7.5614126720206135E-2</v>
      </c>
      <c r="W20" s="234">
        <f t="shared" si="5"/>
        <v>5.9260848734267617E-2</v>
      </c>
      <c r="X20" s="218">
        <f t="shared" si="6"/>
        <v>0.35808427257421505</v>
      </c>
      <c r="Y20" s="218">
        <f t="shared" si="7"/>
        <v>-5.2450738377296593E-2</v>
      </c>
    </row>
    <row r="21" spans="1:27" x14ac:dyDescent="0.25">
      <c r="B21" s="216" t="s">
        <v>21</v>
      </c>
      <c r="C21" s="18">
        <v>1748619130</v>
      </c>
      <c r="D21" s="118">
        <f t="shared" si="11"/>
        <v>5.762653192460181E-3</v>
      </c>
      <c r="E21" s="18">
        <v>2288145102</v>
      </c>
      <c r="F21" s="118">
        <f t="shared" si="12"/>
        <v>6.8553038614145544E-3</v>
      </c>
      <c r="G21" s="18">
        <v>2941678657</v>
      </c>
      <c r="H21" s="118">
        <f t="shared" si="9"/>
        <v>1.0289429808137516E-2</v>
      </c>
      <c r="I21" s="18">
        <v>3085804244</v>
      </c>
      <c r="J21" s="118">
        <f t="shared" si="13"/>
        <v>6.8137447457453206E-3</v>
      </c>
      <c r="K21" s="18">
        <v>5910663967</v>
      </c>
      <c r="L21" s="118">
        <f t="shared" si="10"/>
        <v>1.0509003415707638E-2</v>
      </c>
      <c r="M21" s="18">
        <v>5111300633</v>
      </c>
      <c r="N21" s="210">
        <f>+M21/$M$16</f>
        <v>8.9401286938124592E-3</v>
      </c>
      <c r="O21" s="18">
        <v>4239834889</v>
      </c>
      <c r="P21" s="210">
        <f t="shared" si="0"/>
        <v>7.1458803289286658E-3</v>
      </c>
      <c r="Q21" s="18">
        <v>7413465201</v>
      </c>
      <c r="R21" s="209">
        <f t="shared" si="14"/>
        <v>1.0856882438371011E-2</v>
      </c>
      <c r="S21" s="89">
        <f t="shared" si="1"/>
        <v>0.30854401781593227</v>
      </c>
      <c r="T21" s="19">
        <f t="shared" si="2"/>
        <v>0.28561718154533366</v>
      </c>
      <c r="U21" s="19">
        <f t="shared" si="3"/>
        <v>4.8994334121791196E-2</v>
      </c>
      <c r="V21" s="19">
        <f t="shared" si="4"/>
        <v>0.91543711124664584</v>
      </c>
      <c r="W21" s="234">
        <f t="shared" si="5"/>
        <v>-0.13524086946288078</v>
      </c>
      <c r="X21" s="218">
        <f t="shared" si="6"/>
        <v>-0.17049784518123842</v>
      </c>
      <c r="Y21" s="218">
        <f t="shared" si="7"/>
        <v>0.74852686368372401</v>
      </c>
    </row>
    <row r="22" spans="1:27" ht="18.75" customHeight="1" x14ac:dyDescent="0.25">
      <c r="B22" s="216" t="s">
        <v>22</v>
      </c>
      <c r="C22" s="18">
        <v>28585114984</v>
      </c>
      <c r="D22" s="118">
        <f t="shared" si="11"/>
        <v>9.4203535403040536E-2</v>
      </c>
      <c r="E22" s="18">
        <v>13872452865</v>
      </c>
      <c r="F22" s="118">
        <f t="shared" si="12"/>
        <v>4.1561996924758794E-2</v>
      </c>
      <c r="G22" s="18">
        <v>145204546764</v>
      </c>
      <c r="H22" s="118">
        <f t="shared" si="9"/>
        <v>0.50789775701547657</v>
      </c>
      <c r="I22" s="18">
        <v>2368674203</v>
      </c>
      <c r="J22" s="118">
        <f t="shared" si="13"/>
        <v>5.2302544584463713E-3</v>
      </c>
      <c r="K22" s="18">
        <v>3674107683</v>
      </c>
      <c r="L22" s="118">
        <f t="shared" si="10"/>
        <v>6.5324657950267592E-3</v>
      </c>
      <c r="M22" s="18">
        <v>6190902593</v>
      </c>
      <c r="N22" s="210">
        <f>+M22/$K$16</f>
        <v>1.1007260243415943E-2</v>
      </c>
      <c r="O22" s="18">
        <v>47981411566</v>
      </c>
      <c r="P22" s="210">
        <f t="shared" si="0"/>
        <v>8.0868579565035459E-2</v>
      </c>
      <c r="Q22" s="18">
        <v>8856698184</v>
      </c>
      <c r="R22" s="209">
        <f t="shared" si="14"/>
        <v>1.2970470403348162E-2</v>
      </c>
      <c r="S22" s="89">
        <f t="shared" si="1"/>
        <v>-0.51469662190392262</v>
      </c>
      <c r="T22" s="19">
        <f t="shared" si="2"/>
        <v>9.4671140840816257</v>
      </c>
      <c r="U22" s="19">
        <f t="shared" si="3"/>
        <v>-0.98368732759553468</v>
      </c>
      <c r="V22" s="19">
        <f t="shared" si="4"/>
        <v>0.55112411759566915</v>
      </c>
      <c r="W22" s="234">
        <f t="shared" si="5"/>
        <v>0.68500847747199789</v>
      </c>
      <c r="X22" s="218">
        <f t="shared" si="6"/>
        <v>6.7503095623329896</v>
      </c>
      <c r="Y22" s="218">
        <f t="shared" si="7"/>
        <v>-0.81541397189164966</v>
      </c>
    </row>
    <row r="23" spans="1:27" ht="15" customHeight="1" thickBot="1" x14ac:dyDescent="0.3">
      <c r="B23" s="216" t="s">
        <v>23</v>
      </c>
      <c r="C23" s="18">
        <v>68788564075</v>
      </c>
      <c r="D23" s="118">
        <f t="shared" si="11"/>
        <v>0.22669581475501213</v>
      </c>
      <c r="E23" s="18">
        <v>70242548855</v>
      </c>
      <c r="F23" s="118">
        <f t="shared" si="12"/>
        <v>0.21044732520694923</v>
      </c>
      <c r="G23" s="18">
        <v>75338250289</v>
      </c>
      <c r="H23" s="118">
        <f t="shared" si="9"/>
        <v>0.26351880290252977</v>
      </c>
      <c r="I23" s="18">
        <v>87509101239</v>
      </c>
      <c r="J23" s="118">
        <f t="shared" si="13"/>
        <v>0.19322829046317544</v>
      </c>
      <c r="K23" s="18">
        <v>108607436648</v>
      </c>
      <c r="L23" s="118">
        <f t="shared" si="10"/>
        <v>0.19310113535085405</v>
      </c>
      <c r="M23" s="18">
        <v>117033796697</v>
      </c>
      <c r="N23" s="210">
        <f>+M23/$M$16</f>
        <v>0.20470273206813022</v>
      </c>
      <c r="O23" s="18">
        <v>146862226720</v>
      </c>
      <c r="P23" s="210">
        <f t="shared" si="0"/>
        <v>0.24752376553716071</v>
      </c>
      <c r="Q23" s="18">
        <v>152145902423</v>
      </c>
      <c r="R23" s="209">
        <f t="shared" si="14"/>
        <v>0.22281485530728104</v>
      </c>
      <c r="S23" s="89">
        <f t="shared" si="1"/>
        <v>2.1137013100240382E-2</v>
      </c>
      <c r="T23" s="19">
        <f t="shared" si="2"/>
        <v>7.2544369716977863E-2</v>
      </c>
      <c r="U23" s="19">
        <f t="shared" si="3"/>
        <v>0.16154942414128567</v>
      </c>
      <c r="V23" s="19">
        <f t="shared" si="4"/>
        <v>0.24109875556117755</v>
      </c>
      <c r="W23" s="234">
        <f t="shared" si="5"/>
        <v>7.7585479494466744E-2</v>
      </c>
      <c r="X23" s="218">
        <f t="shared" si="6"/>
        <v>0.25487022436968082</v>
      </c>
      <c r="Y23" s="218">
        <f t="shared" si="7"/>
        <v>3.5977091053328407E-2</v>
      </c>
    </row>
    <row r="24" spans="1:27" ht="15.75" thickBot="1" x14ac:dyDescent="0.3">
      <c r="B24" s="219" t="s">
        <v>48</v>
      </c>
      <c r="C24" s="40">
        <f>+SUM(C18:C23)</f>
        <v>326351293798</v>
      </c>
      <c r="D24" s="107">
        <f t="shared" si="11"/>
        <v>1.0755054046952781</v>
      </c>
      <c r="E24" s="40">
        <f>+SUM(E18:E23)</f>
        <v>339396999488</v>
      </c>
      <c r="F24" s="107">
        <f t="shared" si="12"/>
        <v>1.016836545509691</v>
      </c>
      <c r="G24" s="40">
        <f>+SUM(G18:G23)</f>
        <v>539894222482</v>
      </c>
      <c r="H24" s="107">
        <f t="shared" si="9"/>
        <v>1.8884468202631146</v>
      </c>
      <c r="I24" s="40">
        <f>+SUM(I18:I23)</f>
        <v>395387819620</v>
      </c>
      <c r="J24" s="107">
        <f t="shared" si="13"/>
        <v>0.87305333243539129</v>
      </c>
      <c r="K24" s="86">
        <f>+SUM(K18:K23)</f>
        <v>494965613277</v>
      </c>
      <c r="L24" s="107">
        <f t="shared" si="10"/>
        <v>0.8800357032013657</v>
      </c>
      <c r="M24" s="86">
        <f>+SUM(M18:M23)</f>
        <v>547162150923</v>
      </c>
      <c r="N24" s="213">
        <f>+M24/$M$16</f>
        <v>0.95703626080075554</v>
      </c>
      <c r="O24" s="86">
        <f>+SUM(O18:O23)</f>
        <v>671208446145</v>
      </c>
      <c r="P24" s="213">
        <f>+O24/$O$16</f>
        <v>1.1312646264509596</v>
      </c>
      <c r="Q24" s="86">
        <f>+SUM(Q18:Q23)</f>
        <v>667102553507</v>
      </c>
      <c r="R24" s="213">
        <f>+Q24/$Q$16</f>
        <v>0.97695933027184734</v>
      </c>
      <c r="S24" s="93">
        <f t="shared" si="1"/>
        <v>3.9974426141159515E-2</v>
      </c>
      <c r="T24" s="47">
        <f t="shared" si="2"/>
        <v>0.59074541995498386</v>
      </c>
      <c r="U24" s="47">
        <f t="shared" si="3"/>
        <v>-0.26765687952294731</v>
      </c>
      <c r="V24" s="47">
        <f t="shared" si="4"/>
        <v>0.25184840987945051</v>
      </c>
      <c r="W24" s="237">
        <f t="shared" si="5"/>
        <v>0.1054548765527859</v>
      </c>
      <c r="X24" s="222">
        <f t="shared" si="6"/>
        <v>0.22670847209140485</v>
      </c>
      <c r="Y24" s="222">
        <f t="shared" si="7"/>
        <v>-6.1171647370972014E-3</v>
      </c>
    </row>
    <row r="25" spans="1:27" ht="24.75" customHeight="1" x14ac:dyDescent="0.25">
      <c r="B25" s="223" t="s">
        <v>50</v>
      </c>
      <c r="C25" s="18">
        <v>951734716</v>
      </c>
      <c r="D25" s="118">
        <f t="shared" si="11"/>
        <v>3.1364846726414249E-3</v>
      </c>
      <c r="E25" s="18">
        <v>304159253</v>
      </c>
      <c r="F25" s="118">
        <f t="shared" si="12"/>
        <v>9.1126393153709458E-4</v>
      </c>
      <c r="G25" s="18">
        <v>4715830182</v>
      </c>
      <c r="H25" s="118">
        <f t="shared" si="9"/>
        <v>1.6495072814741291E-2</v>
      </c>
      <c r="I25" s="18">
        <v>-2273407014</v>
      </c>
      <c r="J25" s="118">
        <f t="shared" si="13"/>
        <v>-5.0198955836885739E-3</v>
      </c>
      <c r="K25" s="18">
        <v>-7194218056</v>
      </c>
      <c r="L25" s="118">
        <f t="shared" si="10"/>
        <v>-1.27911284664391E-2</v>
      </c>
      <c r="M25" s="18">
        <v>-10644874028</v>
      </c>
      <c r="N25" s="210">
        <f>+M25/$M$16</f>
        <v>-1.8618850772603696E-2</v>
      </c>
      <c r="O25" s="18">
        <v>467778461</v>
      </c>
      <c r="P25" s="210">
        <f>+O25/$O$16</f>
        <v>7.884007255633546E-4</v>
      </c>
      <c r="Q25" s="18">
        <v>-5896701068</v>
      </c>
      <c r="R25" s="210">
        <f>+Q25/$Q$16</f>
        <v>-8.6356094665227777E-3</v>
      </c>
      <c r="S25" s="89">
        <f t="shared" si="1"/>
        <v>-0.68041593115533683</v>
      </c>
      <c r="T25" s="19">
        <f t="shared" si="2"/>
        <v>14.504477129946133</v>
      </c>
      <c r="U25" s="19">
        <f t="shared" si="3"/>
        <v>-1.4820799151499218</v>
      </c>
      <c r="V25" s="19">
        <f t="shared" si="4"/>
        <v>2.1645094836502516</v>
      </c>
      <c r="W25" s="234">
        <f t="shared" si="5"/>
        <v>0.47964295009408875</v>
      </c>
      <c r="X25" s="218">
        <f t="shared" si="6"/>
        <v>-1.0439440109642977</v>
      </c>
      <c r="Y25" s="218">
        <f t="shared" si="7"/>
        <v>-13.605755843042118</v>
      </c>
    </row>
    <row r="26" spans="1:27" s="126" customFormat="1" ht="33.75" customHeight="1" x14ac:dyDescent="0.25">
      <c r="B26" s="223" t="s">
        <v>169</v>
      </c>
      <c r="C26" s="18"/>
      <c r="D26" s="118"/>
      <c r="E26" s="18"/>
      <c r="F26" s="118"/>
      <c r="G26" s="18"/>
      <c r="H26" s="118"/>
      <c r="I26" s="18"/>
      <c r="J26" s="118"/>
      <c r="K26" s="18"/>
      <c r="L26" s="118"/>
      <c r="M26" s="18">
        <v>11977986154</v>
      </c>
      <c r="N26" s="210">
        <f>+M26/$M$16</f>
        <v>2.0950584870335045E-2</v>
      </c>
      <c r="O26" s="18">
        <v>13402052236</v>
      </c>
      <c r="P26" s="210">
        <f>+O26/$O$16</f>
        <v>2.2588016738334556E-2</v>
      </c>
      <c r="Q26" s="18">
        <v>13813683953</v>
      </c>
      <c r="R26" s="210">
        <f>+Q26/$Q$16</f>
        <v>2.0229884224492383E-2</v>
      </c>
      <c r="S26" s="89"/>
      <c r="T26" s="19"/>
      <c r="U26" s="19"/>
      <c r="V26" s="19"/>
      <c r="W26" s="234" t="s">
        <v>170</v>
      </c>
      <c r="X26" s="218">
        <f t="shared" si="6"/>
        <v>0.1188902761859045</v>
      </c>
      <c r="Y26" s="218">
        <f t="shared" si="7"/>
        <v>3.0714080929657408E-2</v>
      </c>
    </row>
    <row r="27" spans="1:27" s="126" customFormat="1" ht="15.75" thickBot="1" x14ac:dyDescent="0.3">
      <c r="B27" s="224" t="s">
        <v>171</v>
      </c>
      <c r="C27" s="225">
        <f>+C16-C24+C25+C26</f>
        <v>-21959620637</v>
      </c>
      <c r="D27" s="226">
        <f t="shared" si="11"/>
        <v>-7.2368920022636674E-2</v>
      </c>
      <c r="E27" s="225">
        <f>+E16-E24+E25+E26</f>
        <v>-5315498157</v>
      </c>
      <c r="F27" s="226">
        <f t="shared" si="12"/>
        <v>-1.5925281578154062E-2</v>
      </c>
      <c r="G27" s="225">
        <f>+G16-G24+G25+G26</f>
        <v>-249285129811</v>
      </c>
      <c r="H27" s="226">
        <f>+G27/G16</f>
        <v>-0.87195174744837323</v>
      </c>
      <c r="I27" s="225">
        <f>+I16-I24+I25+I26</f>
        <v>55218116392</v>
      </c>
      <c r="J27" s="226">
        <f t="shared" si="13"/>
        <v>0.1219267719809201</v>
      </c>
      <c r="K27" s="225">
        <f>+K16-K24+K25+K26</f>
        <v>60278273708</v>
      </c>
      <c r="L27" s="226">
        <f>+K27/$K$16</f>
        <v>0.10717316833219524</v>
      </c>
      <c r="M27" s="225">
        <f>+M16-M24+M25+M26</f>
        <v>25896582618</v>
      </c>
      <c r="N27" s="227">
        <f>+M27/$K$16</f>
        <v>4.6043435510316678E-2</v>
      </c>
      <c r="O27" s="225">
        <f>+O16-O24+O25+O26</f>
        <v>-64012853773</v>
      </c>
      <c r="P27" s="227">
        <f>+O27/$O$16</f>
        <v>-0.10788820898706176</v>
      </c>
      <c r="Q27" s="225">
        <f>+Q16-Q24+Q25+Q26</f>
        <v>23649971080</v>
      </c>
      <c r="R27" s="227">
        <f>+Q27/$Q$16</f>
        <v>3.4634944486122275E-2</v>
      </c>
      <c r="S27" s="228">
        <f t="shared" si="1"/>
        <v>-0.75794216827025418</v>
      </c>
      <c r="T27" s="229">
        <f t="shared" si="2"/>
        <v>45.89779253948484</v>
      </c>
      <c r="U27" s="229">
        <f t="shared" si="3"/>
        <v>-1.2215058573043029</v>
      </c>
      <c r="V27" s="229">
        <f t="shared" si="4"/>
        <v>9.1639440941399364E-2</v>
      </c>
      <c r="W27" s="238">
        <f t="shared" si="5"/>
        <v>-0.57038280917850737</v>
      </c>
      <c r="X27" s="230">
        <f>+(O27-M27)/M27</f>
        <v>-3.4718649065497327</v>
      </c>
      <c r="Y27" s="230">
        <f t="shared" si="7"/>
        <v>-1.3694565963871357</v>
      </c>
    </row>
    <row r="28" spans="1:27" s="126" customFormat="1" ht="15.75" thickTop="1" x14ac:dyDescent="0.25">
      <c r="B28" s="357" t="str">
        <f>+'Ratios financ'!B135:I135</f>
        <v>Fuente: elaborado por la Dirección de Análisis de la Información Financiera, de la Dirección General de Contabilidad Gubernamental</v>
      </c>
      <c r="C28" s="357"/>
      <c r="D28" s="357"/>
      <c r="E28" s="357"/>
      <c r="F28" s="357"/>
      <c r="G28" s="357"/>
      <c r="H28" s="357"/>
      <c r="I28" s="357"/>
      <c r="J28" s="357"/>
      <c r="K28" s="357"/>
      <c r="L28" s="357"/>
      <c r="M28" s="357"/>
      <c r="N28" s="357"/>
      <c r="O28" s="357"/>
      <c r="P28" s="357"/>
      <c r="Q28" s="357"/>
      <c r="R28" s="357"/>
      <c r="S28" s="357"/>
      <c r="T28" s="357"/>
      <c r="U28" s="357"/>
      <c r="V28" s="357"/>
    </row>
    <row r="29" spans="1:27" s="126" customFormat="1" x14ac:dyDescent="0.25">
      <c r="B29" s="130" t="s">
        <v>181</v>
      </c>
      <c r="C29" s="132"/>
      <c r="D29" s="132"/>
      <c r="E29" s="132"/>
      <c r="F29" s="132"/>
      <c r="G29" s="132"/>
      <c r="H29" s="132"/>
      <c r="I29" s="132"/>
      <c r="J29" s="132"/>
      <c r="K29" s="193"/>
      <c r="L29" s="132"/>
      <c r="M29" s="132"/>
      <c r="N29" s="132"/>
      <c r="O29" s="132"/>
      <c r="P29" s="132"/>
      <c r="Q29" s="132"/>
      <c r="R29" s="132"/>
      <c r="S29" s="132"/>
    </row>
    <row r="30" spans="1:27" s="126" customFormat="1" x14ac:dyDescent="0.25">
      <c r="B30" s="132"/>
      <c r="C30" s="132"/>
      <c r="D30" s="132"/>
      <c r="E30" s="132"/>
      <c r="F30" s="132"/>
      <c r="G30" s="132"/>
      <c r="H30" s="132"/>
      <c r="I30" s="132"/>
      <c r="J30" s="132"/>
      <c r="K30" s="193"/>
      <c r="L30" s="132"/>
      <c r="M30" s="132"/>
      <c r="N30" s="132"/>
      <c r="O30" s="132"/>
      <c r="P30" s="132"/>
      <c r="Q30" s="132"/>
      <c r="R30" s="132"/>
      <c r="S30" s="132"/>
    </row>
    <row r="31" spans="1:27" s="126" customFormat="1" x14ac:dyDescent="0.25">
      <c r="B31" s="132"/>
      <c r="C31" s="132"/>
      <c r="D31" s="132"/>
      <c r="E31" s="132"/>
      <c r="F31" s="132"/>
      <c r="G31" s="132"/>
      <c r="H31" s="132"/>
      <c r="I31" s="132"/>
      <c r="J31" s="132"/>
      <c r="K31" s="193"/>
      <c r="L31" s="132"/>
      <c r="M31" s="132"/>
      <c r="N31" s="132"/>
      <c r="O31" s="132"/>
      <c r="P31" s="132"/>
      <c r="Q31" s="132"/>
      <c r="R31" s="132"/>
      <c r="S31" s="132"/>
    </row>
    <row r="32" spans="1:27" s="126" customFormat="1" x14ac:dyDescent="0.25">
      <c r="B32" s="132"/>
      <c r="C32" s="132"/>
      <c r="D32" s="132"/>
      <c r="E32" s="132"/>
      <c r="F32" s="132"/>
      <c r="G32" s="132"/>
      <c r="H32" s="132"/>
      <c r="I32" s="132"/>
      <c r="J32" s="132"/>
      <c r="K32" s="194"/>
      <c r="L32" s="132"/>
      <c r="M32" s="132"/>
      <c r="N32" s="132"/>
      <c r="O32" s="132"/>
      <c r="P32" s="132"/>
      <c r="Q32" s="132"/>
      <c r="R32" s="132"/>
      <c r="S32" s="132"/>
    </row>
    <row r="33" spans="2:19" s="126" customFormat="1" x14ac:dyDescent="0.25">
      <c r="B33" s="132"/>
      <c r="C33" s="132"/>
      <c r="D33" s="132"/>
      <c r="E33" s="132"/>
      <c r="F33" s="132"/>
      <c r="G33" s="132"/>
      <c r="H33" s="132"/>
      <c r="I33" s="132"/>
      <c r="J33" s="132"/>
      <c r="K33" s="195"/>
      <c r="L33" s="132"/>
      <c r="M33" s="132"/>
      <c r="N33" s="132"/>
      <c r="O33" s="132"/>
      <c r="P33" s="132"/>
      <c r="Q33" s="132"/>
      <c r="R33" s="132"/>
      <c r="S33" s="132"/>
    </row>
    <row r="34" spans="2:19" s="126" customFormat="1" x14ac:dyDescent="0.25">
      <c r="B34" s="132"/>
      <c r="C34" s="132"/>
      <c r="D34" s="132"/>
      <c r="E34" s="132"/>
      <c r="F34" s="132"/>
      <c r="G34" s="132"/>
      <c r="H34" s="132"/>
      <c r="I34" s="132"/>
      <c r="J34" s="132"/>
      <c r="K34" s="195"/>
      <c r="L34" s="132"/>
      <c r="M34" s="132"/>
      <c r="N34" s="132"/>
      <c r="O34" s="132"/>
      <c r="P34" s="132"/>
      <c r="Q34" s="132"/>
      <c r="R34" s="132"/>
      <c r="S34" s="132"/>
    </row>
    <row r="35" spans="2:19" s="126" customFormat="1" x14ac:dyDescent="0.25">
      <c r="B35" s="132"/>
      <c r="C35" s="132"/>
      <c r="D35" s="132"/>
      <c r="E35" s="132"/>
      <c r="F35" s="132"/>
      <c r="G35" s="132"/>
      <c r="H35" s="132"/>
      <c r="I35" s="132"/>
      <c r="J35" s="132"/>
      <c r="K35" s="193"/>
      <c r="L35" s="132"/>
      <c r="M35" s="132"/>
      <c r="N35" s="132"/>
      <c r="O35" s="132"/>
      <c r="P35" s="132"/>
      <c r="Q35" s="132"/>
      <c r="R35" s="132"/>
      <c r="S35" s="132"/>
    </row>
    <row r="36" spans="2:19" s="126" customFormat="1" x14ac:dyDescent="0.25">
      <c r="B36" s="132"/>
      <c r="C36" s="132"/>
      <c r="D36" s="132"/>
      <c r="E36" s="132"/>
      <c r="F36" s="132"/>
      <c r="G36" s="132"/>
      <c r="H36" s="132"/>
      <c r="I36" s="132"/>
      <c r="J36" s="132"/>
      <c r="K36" s="193"/>
      <c r="L36" s="132"/>
      <c r="M36" s="132"/>
      <c r="N36" s="132"/>
      <c r="O36" s="132"/>
      <c r="P36" s="132"/>
      <c r="Q36" s="132"/>
      <c r="R36" s="132"/>
      <c r="S36" s="132"/>
    </row>
    <row r="37" spans="2:19" s="126" customFormat="1" x14ac:dyDescent="0.25">
      <c r="B37" s="132"/>
      <c r="C37" s="132"/>
      <c r="D37" s="132"/>
      <c r="E37" s="132"/>
      <c r="F37" s="132"/>
      <c r="G37" s="132"/>
      <c r="H37" s="132"/>
      <c r="I37" s="132"/>
      <c r="J37" s="132"/>
      <c r="K37" s="193"/>
      <c r="L37" s="132"/>
      <c r="M37" s="132"/>
      <c r="N37" s="132"/>
      <c r="O37" s="132"/>
      <c r="P37" s="132"/>
      <c r="Q37" s="132"/>
      <c r="R37" s="132"/>
      <c r="S37" s="132"/>
    </row>
    <row r="38" spans="2:19" s="126" customFormat="1" x14ac:dyDescent="0.25">
      <c r="B38" s="132"/>
      <c r="C38" s="132"/>
      <c r="D38" s="132"/>
      <c r="E38" s="132"/>
      <c r="F38" s="132"/>
      <c r="G38" s="132"/>
      <c r="H38" s="132"/>
      <c r="I38" s="132"/>
      <c r="J38" s="132"/>
      <c r="K38" s="193"/>
      <c r="L38" s="132"/>
      <c r="M38" s="132"/>
      <c r="N38" s="132"/>
      <c r="O38" s="132"/>
      <c r="P38" s="132"/>
      <c r="Q38" s="132"/>
      <c r="R38" s="132"/>
      <c r="S38" s="132"/>
    </row>
    <row r="39" spans="2:19" s="126" customFormat="1" x14ac:dyDescent="0.25">
      <c r="B39" s="132"/>
      <c r="C39" s="132"/>
      <c r="D39" s="132"/>
      <c r="E39" s="132"/>
      <c r="F39" s="132"/>
      <c r="G39" s="132"/>
      <c r="H39" s="132"/>
      <c r="I39" s="132"/>
      <c r="J39" s="132"/>
      <c r="K39" s="193"/>
      <c r="L39" s="132"/>
      <c r="M39" s="132"/>
      <c r="N39" s="132"/>
      <c r="O39" s="132"/>
      <c r="P39" s="132"/>
      <c r="Q39" s="132"/>
      <c r="R39" s="132"/>
      <c r="S39" s="132"/>
    </row>
    <row r="40" spans="2:19" s="126" customFormat="1" x14ac:dyDescent="0.25">
      <c r="B40" s="132"/>
      <c r="C40" s="132"/>
      <c r="D40" s="132"/>
      <c r="E40" s="132"/>
      <c r="F40" s="132"/>
      <c r="G40" s="132"/>
      <c r="H40" s="132"/>
      <c r="I40" s="132"/>
      <c r="J40" s="132"/>
      <c r="K40" s="193"/>
      <c r="L40" s="132"/>
      <c r="M40" s="132"/>
      <c r="N40" s="132"/>
      <c r="O40" s="132"/>
      <c r="P40" s="132"/>
      <c r="Q40" s="132"/>
      <c r="R40" s="132"/>
      <c r="S40" s="132"/>
    </row>
    <row r="41" spans="2:19" s="126" customFormat="1" x14ac:dyDescent="0.25">
      <c r="B41" s="132"/>
      <c r="C41" s="132"/>
      <c r="D41" s="132"/>
      <c r="E41" s="132"/>
      <c r="F41" s="132"/>
      <c r="G41" s="132"/>
      <c r="H41" s="132"/>
      <c r="I41" s="132"/>
      <c r="J41" s="132"/>
      <c r="K41" s="194"/>
      <c r="L41" s="132"/>
      <c r="M41" s="132"/>
      <c r="N41" s="132"/>
      <c r="O41" s="132"/>
      <c r="P41" s="132"/>
      <c r="Q41" s="132"/>
      <c r="R41" s="132"/>
      <c r="S41" s="132"/>
    </row>
    <row r="42" spans="2:19" s="126" customFormat="1" x14ac:dyDescent="0.25">
      <c r="B42" s="132"/>
      <c r="C42" s="132"/>
      <c r="D42" s="132"/>
      <c r="E42" s="132"/>
      <c r="F42" s="132"/>
      <c r="G42" s="132"/>
      <c r="H42" s="132"/>
      <c r="I42" s="132"/>
      <c r="J42" s="132"/>
      <c r="K42" s="195"/>
      <c r="L42" s="132"/>
      <c r="M42" s="132"/>
      <c r="N42" s="132"/>
      <c r="O42" s="132"/>
      <c r="P42" s="132"/>
      <c r="Q42" s="132"/>
      <c r="R42" s="132"/>
      <c r="S42" s="132"/>
    </row>
    <row r="43" spans="2:19" s="126" customFormat="1" x14ac:dyDescent="0.25">
      <c r="B43" s="132"/>
      <c r="C43" s="132"/>
      <c r="D43" s="132"/>
      <c r="E43" s="132"/>
      <c r="F43" s="132"/>
      <c r="G43" s="132"/>
      <c r="H43" s="132"/>
      <c r="I43" s="132"/>
      <c r="J43" s="132"/>
      <c r="K43" s="196"/>
      <c r="L43" s="132"/>
      <c r="M43" s="132"/>
      <c r="N43" s="132"/>
      <c r="O43" s="132"/>
      <c r="P43" s="132"/>
      <c r="Q43" s="132"/>
      <c r="R43" s="132"/>
      <c r="S43" s="132"/>
    </row>
    <row r="44" spans="2:19" s="126" customFormat="1" x14ac:dyDescent="0.25">
      <c r="B44" s="132"/>
      <c r="C44" s="132"/>
      <c r="D44" s="132"/>
      <c r="E44" s="132"/>
      <c r="F44" s="132"/>
      <c r="G44" s="132"/>
      <c r="H44" s="132"/>
      <c r="I44" s="132"/>
      <c r="J44" s="132"/>
      <c r="K44" s="195"/>
      <c r="L44" s="132"/>
      <c r="M44" s="132"/>
      <c r="N44" s="132"/>
      <c r="O44" s="132"/>
      <c r="P44" s="132"/>
      <c r="Q44" s="132"/>
      <c r="R44" s="132"/>
      <c r="S44" s="132"/>
    </row>
    <row r="45" spans="2:19" s="126" customFormat="1" x14ac:dyDescent="0.25">
      <c r="B45" s="132"/>
      <c r="C45" s="132"/>
      <c r="D45" s="132"/>
      <c r="E45" s="132"/>
      <c r="F45" s="132"/>
      <c r="G45" s="132"/>
      <c r="H45" s="132"/>
      <c r="I45" s="132"/>
      <c r="J45" s="132"/>
      <c r="K45" s="194"/>
      <c r="L45" s="132"/>
      <c r="M45" s="132"/>
      <c r="N45" s="132"/>
      <c r="O45" s="132"/>
      <c r="P45" s="132"/>
      <c r="Q45" s="132"/>
      <c r="R45" s="132"/>
      <c r="S45" s="132"/>
    </row>
    <row r="46" spans="2:19" s="126" customFormat="1" x14ac:dyDescent="0.25">
      <c r="B46" s="132"/>
      <c r="C46" s="132"/>
      <c r="D46" s="132"/>
      <c r="E46" s="132"/>
      <c r="F46" s="132"/>
      <c r="G46" s="132"/>
      <c r="H46" s="132"/>
      <c r="I46" s="132"/>
      <c r="J46" s="132"/>
      <c r="K46" s="132"/>
      <c r="L46" s="132"/>
      <c r="M46" s="132"/>
      <c r="N46" s="132"/>
      <c r="O46" s="132"/>
      <c r="P46" s="132"/>
      <c r="Q46" s="132"/>
      <c r="R46" s="132"/>
      <c r="S46" s="132"/>
    </row>
    <row r="47" spans="2:19" s="126" customFormat="1" x14ac:dyDescent="0.25">
      <c r="B47" s="132"/>
      <c r="C47" s="132"/>
      <c r="D47" s="132"/>
      <c r="E47" s="132"/>
      <c r="F47" s="132"/>
      <c r="G47" s="132"/>
      <c r="H47" s="132"/>
      <c r="I47" s="132"/>
      <c r="J47" s="132"/>
      <c r="K47" s="132"/>
      <c r="L47" s="132"/>
      <c r="M47" s="132"/>
      <c r="N47" s="132"/>
      <c r="O47" s="132"/>
      <c r="P47" s="132"/>
      <c r="Q47" s="132"/>
      <c r="R47" s="132"/>
      <c r="S47" s="132"/>
    </row>
    <row r="48" spans="2:19" s="126" customFormat="1" x14ac:dyDescent="0.25">
      <c r="B48" s="132"/>
      <c r="C48" s="132"/>
      <c r="D48" s="132"/>
      <c r="E48" s="132"/>
      <c r="F48" s="132"/>
      <c r="G48" s="132"/>
      <c r="H48" s="132"/>
      <c r="I48" s="132"/>
      <c r="J48" s="132"/>
      <c r="K48" s="132"/>
      <c r="L48" s="132"/>
      <c r="M48" s="132"/>
      <c r="N48" s="132"/>
      <c r="O48" s="132"/>
      <c r="P48" s="132"/>
      <c r="Q48" s="132"/>
      <c r="R48" s="132"/>
      <c r="S48" s="132"/>
    </row>
    <row r="49" spans="2:19" s="126" customFormat="1" x14ac:dyDescent="0.25">
      <c r="B49" s="132"/>
      <c r="C49" s="132"/>
      <c r="D49" s="132"/>
      <c r="E49" s="132"/>
      <c r="F49" s="132"/>
      <c r="G49" s="132"/>
      <c r="H49" s="132"/>
      <c r="I49" s="132"/>
      <c r="J49" s="132"/>
      <c r="K49" s="132"/>
      <c r="L49" s="132"/>
      <c r="M49" s="132"/>
      <c r="N49" s="132"/>
      <c r="O49" s="132"/>
      <c r="P49" s="132"/>
      <c r="Q49" s="132"/>
      <c r="R49" s="132"/>
      <c r="S49" s="132"/>
    </row>
    <row r="50" spans="2:19" s="126" customFormat="1" x14ac:dyDescent="0.25">
      <c r="B50" s="132"/>
      <c r="C50" s="132"/>
      <c r="D50" s="132"/>
      <c r="E50" s="132"/>
      <c r="F50" s="132"/>
      <c r="G50" s="132"/>
      <c r="H50" s="132"/>
      <c r="I50" s="132"/>
      <c r="J50" s="132"/>
      <c r="K50" s="132"/>
      <c r="L50" s="132"/>
      <c r="M50" s="132"/>
      <c r="N50" s="132"/>
      <c r="O50" s="132"/>
      <c r="P50" s="132"/>
      <c r="Q50" s="132"/>
      <c r="R50" s="132"/>
      <c r="S50" s="132"/>
    </row>
    <row r="51" spans="2:19" s="126" customFormat="1" x14ac:dyDescent="0.25">
      <c r="B51" s="132"/>
      <c r="C51" s="132"/>
      <c r="D51" s="132"/>
      <c r="E51" s="132"/>
      <c r="F51" s="132"/>
      <c r="G51" s="132"/>
      <c r="H51" s="132"/>
      <c r="I51" s="132"/>
      <c r="J51" s="132"/>
      <c r="K51" s="132"/>
      <c r="L51" s="132"/>
      <c r="M51" s="132"/>
      <c r="N51" s="132"/>
      <c r="O51" s="132"/>
      <c r="P51" s="132"/>
      <c r="Q51" s="132"/>
      <c r="R51" s="132"/>
      <c r="S51" s="132"/>
    </row>
    <row r="52" spans="2:19" s="126" customFormat="1" x14ac:dyDescent="0.25">
      <c r="B52" s="132"/>
      <c r="C52" s="132"/>
      <c r="D52" s="132"/>
      <c r="E52" s="132"/>
      <c r="F52" s="132"/>
      <c r="G52" s="132"/>
      <c r="H52" s="132"/>
      <c r="I52" s="132"/>
      <c r="J52" s="132"/>
      <c r="K52" s="132"/>
      <c r="L52" s="132"/>
      <c r="M52" s="132"/>
      <c r="N52" s="132"/>
      <c r="O52" s="132"/>
      <c r="P52" s="132"/>
      <c r="Q52" s="132"/>
      <c r="R52" s="132"/>
      <c r="S52" s="132"/>
    </row>
    <row r="53" spans="2:19" s="126" customFormat="1" x14ac:dyDescent="0.25">
      <c r="B53" s="132"/>
      <c r="C53" s="132"/>
      <c r="D53" s="132"/>
      <c r="E53" s="132"/>
      <c r="F53" s="132"/>
      <c r="G53" s="132"/>
      <c r="H53" s="132"/>
      <c r="I53" s="132"/>
      <c r="J53" s="132"/>
      <c r="K53" s="132"/>
      <c r="L53" s="132"/>
      <c r="M53" s="132"/>
      <c r="N53" s="132"/>
      <c r="O53" s="132"/>
      <c r="P53" s="132"/>
      <c r="Q53" s="132"/>
      <c r="R53" s="132"/>
      <c r="S53" s="132"/>
    </row>
    <row r="54" spans="2:19" s="126" customFormat="1" x14ac:dyDescent="0.25">
      <c r="B54" s="132"/>
      <c r="C54" s="132"/>
      <c r="D54" s="132"/>
      <c r="E54" s="132"/>
      <c r="F54" s="132"/>
      <c r="G54" s="132"/>
      <c r="H54" s="132"/>
      <c r="I54" s="132"/>
      <c r="J54" s="132"/>
      <c r="K54" s="132"/>
      <c r="L54" s="132"/>
      <c r="M54" s="132"/>
      <c r="N54" s="132"/>
      <c r="O54" s="132"/>
      <c r="P54" s="132"/>
      <c r="Q54" s="132"/>
      <c r="R54" s="132"/>
      <c r="S54" s="132"/>
    </row>
    <row r="55" spans="2:19" s="126" customFormat="1" x14ac:dyDescent="0.25">
      <c r="B55" s="132"/>
      <c r="C55" s="132"/>
      <c r="D55" s="132"/>
      <c r="E55" s="132"/>
      <c r="F55" s="132"/>
      <c r="G55" s="132"/>
      <c r="H55" s="132"/>
      <c r="I55" s="132"/>
      <c r="J55" s="132"/>
      <c r="K55" s="132"/>
      <c r="L55" s="132"/>
      <c r="M55" s="132"/>
      <c r="N55" s="132"/>
      <c r="O55" s="132"/>
      <c r="P55" s="132"/>
      <c r="Q55" s="132"/>
      <c r="R55" s="132"/>
      <c r="S55" s="132"/>
    </row>
    <row r="56" spans="2:19" s="126" customFormat="1" x14ac:dyDescent="0.25">
      <c r="B56" s="132"/>
      <c r="C56" s="132"/>
      <c r="D56" s="132"/>
      <c r="E56" s="132"/>
      <c r="F56" s="132"/>
      <c r="G56" s="132"/>
      <c r="H56" s="132"/>
      <c r="I56" s="132"/>
      <c r="J56" s="132"/>
      <c r="K56" s="132"/>
      <c r="L56" s="132"/>
      <c r="M56" s="132"/>
      <c r="N56" s="132"/>
      <c r="O56" s="132"/>
      <c r="P56" s="132"/>
      <c r="Q56" s="132"/>
      <c r="R56" s="132"/>
      <c r="S56" s="132"/>
    </row>
    <row r="57" spans="2:19" s="126" customFormat="1" x14ac:dyDescent="0.25">
      <c r="B57" s="132"/>
      <c r="C57" s="132"/>
      <c r="D57" s="132"/>
      <c r="E57" s="132"/>
      <c r="F57" s="132"/>
      <c r="G57" s="132"/>
      <c r="H57" s="132"/>
      <c r="I57" s="132"/>
      <c r="J57" s="132"/>
      <c r="K57" s="132"/>
      <c r="L57" s="132"/>
      <c r="M57" s="132"/>
      <c r="N57" s="132"/>
      <c r="O57" s="132"/>
      <c r="P57" s="132"/>
      <c r="Q57" s="132"/>
      <c r="R57" s="132"/>
      <c r="S57" s="132"/>
    </row>
    <row r="58" spans="2:19" s="126" customFormat="1" x14ac:dyDescent="0.25">
      <c r="B58" s="132"/>
      <c r="C58" s="132"/>
      <c r="D58" s="132"/>
      <c r="E58" s="132"/>
      <c r="F58" s="132"/>
      <c r="G58" s="132"/>
      <c r="H58" s="132"/>
      <c r="I58" s="132"/>
      <c r="J58" s="132"/>
      <c r="K58" s="132"/>
      <c r="L58" s="132"/>
      <c r="M58" s="132"/>
      <c r="N58" s="132"/>
      <c r="O58" s="132"/>
      <c r="P58" s="132"/>
      <c r="Q58" s="132"/>
      <c r="R58" s="132"/>
      <c r="S58" s="132"/>
    </row>
    <row r="59" spans="2:19" s="126" customFormat="1" x14ac:dyDescent="0.25">
      <c r="B59" s="132"/>
      <c r="C59" s="132"/>
      <c r="D59" s="132"/>
      <c r="E59" s="132"/>
      <c r="F59" s="132"/>
      <c r="G59" s="132"/>
      <c r="H59" s="132"/>
      <c r="I59" s="132"/>
      <c r="J59" s="132"/>
      <c r="K59" s="132"/>
      <c r="L59" s="132"/>
      <c r="M59" s="132"/>
      <c r="N59" s="132"/>
      <c r="O59" s="132"/>
      <c r="P59" s="132"/>
      <c r="Q59" s="132"/>
      <c r="R59" s="132"/>
      <c r="S59" s="132"/>
    </row>
    <row r="60" spans="2:19" s="126" customFormat="1" x14ac:dyDescent="0.25">
      <c r="B60" s="132"/>
      <c r="C60" s="132"/>
      <c r="D60" s="132"/>
      <c r="E60" s="132"/>
      <c r="F60" s="132"/>
      <c r="G60" s="132"/>
      <c r="H60" s="132"/>
      <c r="I60" s="132"/>
      <c r="J60" s="132"/>
      <c r="K60" s="132"/>
      <c r="L60" s="132"/>
      <c r="M60" s="132"/>
      <c r="N60" s="132"/>
      <c r="O60" s="132"/>
      <c r="P60" s="132"/>
      <c r="Q60" s="132"/>
      <c r="R60" s="132"/>
      <c r="S60" s="132"/>
    </row>
    <row r="61" spans="2:19" s="126" customFormat="1" x14ac:dyDescent="0.25">
      <c r="B61" s="132"/>
      <c r="C61" s="132"/>
      <c r="D61" s="132"/>
      <c r="E61" s="132"/>
      <c r="F61" s="132"/>
      <c r="G61" s="132"/>
      <c r="H61" s="132"/>
      <c r="I61" s="132"/>
      <c r="J61" s="132"/>
      <c r="K61" s="132"/>
      <c r="L61" s="132"/>
      <c r="M61" s="132"/>
      <c r="N61" s="132"/>
      <c r="O61" s="132"/>
      <c r="P61" s="132"/>
      <c r="Q61" s="132"/>
      <c r="R61" s="132"/>
      <c r="S61" s="132"/>
    </row>
    <row r="62" spans="2:19" s="126" customFormat="1" x14ac:dyDescent="0.25">
      <c r="B62" s="132"/>
      <c r="C62" s="132"/>
      <c r="D62" s="132"/>
      <c r="E62" s="132"/>
      <c r="F62" s="132"/>
      <c r="G62" s="132"/>
      <c r="H62" s="132"/>
      <c r="I62" s="132"/>
      <c r="J62" s="132"/>
      <c r="K62" s="132"/>
      <c r="L62" s="132"/>
      <c r="M62" s="132"/>
      <c r="N62" s="132"/>
      <c r="O62" s="132"/>
      <c r="P62" s="132"/>
      <c r="Q62" s="132"/>
      <c r="R62" s="132"/>
      <c r="S62" s="132"/>
    </row>
    <row r="63" spans="2:19" s="126" customFormat="1" x14ac:dyDescent="0.25">
      <c r="B63" s="132"/>
      <c r="C63" s="132"/>
      <c r="D63" s="132"/>
      <c r="E63" s="132"/>
      <c r="F63" s="132"/>
      <c r="G63" s="132"/>
      <c r="H63" s="132"/>
      <c r="I63" s="132"/>
      <c r="J63" s="132"/>
      <c r="K63" s="132"/>
      <c r="L63" s="132"/>
      <c r="M63" s="132"/>
      <c r="N63" s="132"/>
      <c r="O63" s="132"/>
      <c r="P63" s="132"/>
      <c r="Q63" s="132"/>
      <c r="R63" s="132"/>
      <c r="S63" s="132"/>
    </row>
    <row r="64" spans="2:19" s="126" customFormat="1" x14ac:dyDescent="0.25">
      <c r="B64" s="132"/>
      <c r="C64" s="132"/>
      <c r="D64" s="132"/>
      <c r="E64" s="132"/>
      <c r="F64" s="132"/>
      <c r="G64" s="132"/>
      <c r="H64" s="132"/>
      <c r="I64" s="132"/>
      <c r="J64" s="132"/>
      <c r="K64" s="132"/>
      <c r="L64" s="132"/>
      <c r="M64" s="132"/>
      <c r="N64" s="132"/>
      <c r="O64" s="132"/>
      <c r="P64" s="132"/>
      <c r="Q64" s="132"/>
      <c r="R64" s="132"/>
      <c r="S64" s="132"/>
    </row>
    <row r="65" spans="2:19" s="126" customFormat="1" x14ac:dyDescent="0.25">
      <c r="B65" s="132"/>
      <c r="C65" s="132"/>
      <c r="D65" s="132"/>
      <c r="E65" s="132"/>
      <c r="F65" s="132"/>
      <c r="G65" s="132"/>
      <c r="H65" s="132"/>
      <c r="I65" s="132"/>
      <c r="J65" s="132"/>
      <c r="K65" s="132"/>
      <c r="L65" s="132"/>
      <c r="M65" s="132"/>
      <c r="N65" s="132"/>
      <c r="O65" s="132"/>
      <c r="P65" s="132"/>
      <c r="Q65" s="132"/>
      <c r="R65" s="132"/>
      <c r="S65" s="132"/>
    </row>
    <row r="66" spans="2:19" s="126" customFormat="1" x14ac:dyDescent="0.25">
      <c r="B66" s="132"/>
      <c r="C66" s="132"/>
      <c r="D66" s="132"/>
      <c r="E66" s="132"/>
      <c r="F66" s="132"/>
      <c r="G66" s="132"/>
      <c r="H66" s="132"/>
      <c r="I66" s="132"/>
      <c r="J66" s="132"/>
      <c r="K66" s="132"/>
      <c r="L66" s="132"/>
      <c r="M66" s="132"/>
      <c r="N66" s="132"/>
      <c r="O66" s="132"/>
      <c r="P66" s="132"/>
      <c r="Q66" s="132"/>
      <c r="R66" s="132"/>
      <c r="S66" s="132"/>
    </row>
    <row r="67" spans="2:19" s="126" customFormat="1" x14ac:dyDescent="0.25">
      <c r="B67" s="132"/>
      <c r="C67" s="132"/>
      <c r="D67" s="132"/>
      <c r="E67" s="132"/>
      <c r="F67" s="132"/>
      <c r="G67" s="132"/>
      <c r="H67" s="132"/>
      <c r="I67" s="132"/>
      <c r="J67" s="132"/>
      <c r="K67" s="132"/>
      <c r="L67" s="132"/>
      <c r="M67" s="132"/>
      <c r="N67" s="132"/>
      <c r="O67" s="132"/>
      <c r="P67" s="132"/>
      <c r="Q67" s="132"/>
      <c r="R67" s="132"/>
      <c r="S67" s="132"/>
    </row>
    <row r="68" spans="2:19" s="126" customFormat="1" x14ac:dyDescent="0.25">
      <c r="B68" s="132"/>
      <c r="C68" s="132"/>
      <c r="D68" s="132"/>
      <c r="E68" s="132"/>
      <c r="F68" s="132"/>
      <c r="G68" s="132"/>
      <c r="H68" s="132"/>
      <c r="I68" s="132"/>
      <c r="J68" s="132"/>
      <c r="K68" s="132"/>
      <c r="L68" s="132"/>
      <c r="M68" s="132"/>
      <c r="N68" s="132"/>
      <c r="O68" s="132"/>
      <c r="P68" s="132"/>
      <c r="Q68" s="132"/>
      <c r="R68" s="132"/>
      <c r="S68" s="132"/>
    </row>
    <row r="69" spans="2:19" s="126" customFormat="1" x14ac:dyDescent="0.25">
      <c r="B69" s="132"/>
      <c r="C69" s="132"/>
      <c r="D69" s="132"/>
      <c r="E69" s="132"/>
      <c r="F69" s="132"/>
      <c r="G69" s="132"/>
      <c r="H69" s="132"/>
      <c r="I69" s="132"/>
      <c r="J69" s="132"/>
      <c r="K69" s="132"/>
      <c r="L69" s="132"/>
      <c r="M69" s="132"/>
      <c r="N69" s="132"/>
      <c r="O69" s="132"/>
      <c r="P69" s="132"/>
      <c r="Q69" s="132"/>
      <c r="R69" s="132"/>
      <c r="S69" s="132"/>
    </row>
    <row r="70" spans="2:19" s="126" customFormat="1" x14ac:dyDescent="0.25">
      <c r="B70" s="132"/>
      <c r="C70" s="132"/>
      <c r="D70" s="132"/>
      <c r="E70" s="132"/>
      <c r="F70" s="132"/>
      <c r="G70" s="132"/>
      <c r="H70" s="132"/>
      <c r="I70" s="132"/>
      <c r="J70" s="132"/>
      <c r="K70" s="132"/>
      <c r="L70" s="132"/>
      <c r="M70" s="132"/>
      <c r="N70" s="132"/>
      <c r="O70" s="132"/>
      <c r="P70" s="132"/>
      <c r="Q70" s="132"/>
      <c r="R70" s="132"/>
      <c r="S70" s="132"/>
    </row>
    <row r="71" spans="2:19" s="126" customFormat="1" x14ac:dyDescent="0.25">
      <c r="B71" s="132"/>
      <c r="C71" s="132"/>
      <c r="D71" s="132"/>
      <c r="E71" s="132"/>
      <c r="F71" s="132"/>
      <c r="G71" s="132"/>
      <c r="H71" s="132"/>
      <c r="I71" s="132"/>
      <c r="J71" s="132"/>
      <c r="K71" s="132"/>
      <c r="L71" s="132"/>
      <c r="M71" s="132"/>
      <c r="N71" s="132"/>
      <c r="O71" s="132"/>
      <c r="P71" s="132"/>
      <c r="Q71" s="132"/>
      <c r="R71" s="132"/>
      <c r="S71" s="132"/>
    </row>
    <row r="72" spans="2:19" s="126" customFormat="1" x14ac:dyDescent="0.25">
      <c r="B72" s="132"/>
      <c r="C72" s="132"/>
      <c r="D72" s="132"/>
      <c r="E72" s="132"/>
      <c r="F72" s="132"/>
      <c r="G72" s="132"/>
      <c r="H72" s="132"/>
      <c r="I72" s="132"/>
      <c r="J72" s="132"/>
      <c r="K72" s="132"/>
      <c r="L72" s="132"/>
      <c r="M72" s="132"/>
      <c r="N72" s="132"/>
      <c r="O72" s="132"/>
      <c r="P72" s="132"/>
      <c r="Q72" s="132"/>
      <c r="R72" s="132"/>
      <c r="S72" s="132"/>
    </row>
    <row r="73" spans="2:19" s="126" customFormat="1" x14ac:dyDescent="0.25">
      <c r="B73" s="132"/>
      <c r="C73" s="132"/>
      <c r="D73" s="132"/>
      <c r="E73" s="132"/>
      <c r="F73" s="132"/>
      <c r="G73" s="132"/>
      <c r="H73" s="132"/>
      <c r="I73" s="132"/>
      <c r="J73" s="132"/>
      <c r="K73" s="132"/>
      <c r="L73" s="132"/>
      <c r="M73" s="132"/>
      <c r="N73" s="132"/>
      <c r="O73" s="132"/>
      <c r="P73" s="132"/>
      <c r="Q73" s="132"/>
      <c r="R73" s="132"/>
      <c r="S73" s="132"/>
    </row>
    <row r="74" spans="2:19" s="126" customFormat="1" x14ac:dyDescent="0.25">
      <c r="B74" s="132"/>
      <c r="C74" s="132"/>
      <c r="D74" s="132"/>
      <c r="E74" s="132"/>
      <c r="F74" s="132"/>
      <c r="G74" s="132"/>
      <c r="H74" s="132"/>
      <c r="I74" s="132"/>
      <c r="J74" s="132"/>
      <c r="K74" s="132"/>
      <c r="L74" s="132"/>
      <c r="M74" s="132"/>
      <c r="N74" s="132"/>
      <c r="O74" s="132"/>
      <c r="P74" s="132"/>
      <c r="Q74" s="132"/>
      <c r="R74" s="132"/>
      <c r="S74" s="132"/>
    </row>
    <row r="75" spans="2:19" s="126" customFormat="1" x14ac:dyDescent="0.25">
      <c r="B75" s="132"/>
      <c r="C75" s="132"/>
      <c r="D75" s="132"/>
      <c r="E75" s="132"/>
      <c r="F75" s="132"/>
      <c r="G75" s="132"/>
      <c r="H75" s="132"/>
      <c r="I75" s="132"/>
      <c r="J75" s="132"/>
      <c r="K75" s="132"/>
      <c r="L75" s="132"/>
      <c r="M75" s="132"/>
      <c r="N75" s="132"/>
      <c r="O75" s="132"/>
      <c r="P75" s="132"/>
      <c r="Q75" s="132"/>
      <c r="R75" s="132"/>
      <c r="S75" s="132"/>
    </row>
    <row r="76" spans="2:19" s="126" customFormat="1" x14ac:dyDescent="0.25">
      <c r="B76" s="132"/>
      <c r="C76" s="132"/>
      <c r="D76" s="132"/>
      <c r="E76" s="132"/>
      <c r="F76" s="132"/>
      <c r="G76" s="132"/>
      <c r="H76" s="132"/>
      <c r="I76" s="132"/>
      <c r="J76" s="132"/>
      <c r="K76" s="132"/>
      <c r="L76" s="132"/>
      <c r="M76" s="132"/>
      <c r="N76" s="132"/>
      <c r="O76" s="132"/>
      <c r="P76" s="132"/>
      <c r="Q76" s="132"/>
      <c r="R76" s="132"/>
      <c r="S76" s="132"/>
    </row>
    <row r="77" spans="2:19" s="126" customFormat="1" x14ac:dyDescent="0.25">
      <c r="B77" s="132"/>
      <c r="C77" s="132"/>
      <c r="D77" s="132"/>
      <c r="E77" s="132"/>
      <c r="F77" s="132"/>
      <c r="G77" s="132"/>
      <c r="H77" s="132"/>
      <c r="I77" s="132"/>
      <c r="J77" s="132"/>
      <c r="K77" s="132"/>
      <c r="L77" s="132"/>
      <c r="M77" s="132"/>
      <c r="N77" s="132"/>
      <c r="O77" s="132"/>
      <c r="P77" s="132"/>
      <c r="Q77" s="132"/>
      <c r="R77" s="132"/>
      <c r="S77" s="132"/>
    </row>
    <row r="78" spans="2:19" s="126" customFormat="1" x14ac:dyDescent="0.25">
      <c r="B78" s="132"/>
      <c r="C78" s="132"/>
      <c r="D78" s="132"/>
      <c r="E78" s="132"/>
      <c r="F78" s="132"/>
      <c r="G78" s="132"/>
      <c r="H78" s="132"/>
      <c r="I78" s="132"/>
      <c r="J78" s="132"/>
      <c r="K78" s="132"/>
      <c r="L78" s="132"/>
      <c r="M78" s="132"/>
      <c r="N78" s="132"/>
      <c r="O78" s="132"/>
      <c r="P78" s="132"/>
      <c r="Q78" s="132"/>
      <c r="R78" s="132"/>
      <c r="S78" s="132"/>
    </row>
    <row r="79" spans="2:19" s="126" customFormat="1" x14ac:dyDescent="0.25">
      <c r="B79" s="132"/>
      <c r="C79" s="132"/>
      <c r="D79" s="132"/>
      <c r="E79" s="132"/>
      <c r="F79" s="132"/>
      <c r="G79" s="132"/>
      <c r="H79" s="132"/>
      <c r="I79" s="132"/>
      <c r="J79" s="132"/>
      <c r="K79" s="132"/>
      <c r="L79" s="132"/>
      <c r="M79" s="132"/>
      <c r="N79" s="132"/>
      <c r="O79" s="132"/>
      <c r="P79" s="132"/>
      <c r="Q79" s="132"/>
      <c r="R79" s="132"/>
      <c r="S79" s="132"/>
    </row>
    <row r="80" spans="2:19" s="126" customFormat="1" x14ac:dyDescent="0.25">
      <c r="B80" s="132"/>
      <c r="C80" s="132"/>
      <c r="D80" s="132"/>
      <c r="E80" s="132"/>
      <c r="F80" s="132"/>
      <c r="G80" s="132"/>
      <c r="H80" s="132"/>
      <c r="I80" s="132"/>
      <c r="J80" s="132"/>
      <c r="K80" s="132"/>
      <c r="L80" s="132"/>
      <c r="M80" s="132"/>
      <c r="N80" s="132"/>
      <c r="O80" s="132"/>
      <c r="P80" s="132"/>
      <c r="Q80" s="132"/>
      <c r="R80" s="132"/>
      <c r="S80" s="132"/>
    </row>
    <row r="81" spans="2:19" s="126" customFormat="1" x14ac:dyDescent="0.25">
      <c r="B81" s="132"/>
      <c r="C81" s="132"/>
      <c r="D81" s="132"/>
      <c r="E81" s="132"/>
      <c r="F81" s="132"/>
      <c r="G81" s="132"/>
      <c r="H81" s="132"/>
      <c r="I81" s="132"/>
      <c r="J81" s="132"/>
      <c r="K81" s="132"/>
      <c r="L81" s="132"/>
      <c r="M81" s="132"/>
      <c r="N81" s="132"/>
      <c r="O81" s="132"/>
      <c r="P81" s="132"/>
      <c r="Q81" s="132"/>
      <c r="R81" s="132"/>
      <c r="S81" s="132"/>
    </row>
    <row r="82" spans="2:19" s="126" customFormat="1" x14ac:dyDescent="0.25">
      <c r="B82" s="132"/>
      <c r="C82" s="132"/>
      <c r="D82" s="132"/>
      <c r="E82" s="132"/>
      <c r="F82" s="132"/>
      <c r="G82" s="132"/>
      <c r="H82" s="132"/>
      <c r="I82" s="132"/>
      <c r="J82" s="132"/>
      <c r="K82" s="132"/>
      <c r="L82" s="132"/>
      <c r="M82" s="132"/>
      <c r="N82" s="132"/>
      <c r="O82" s="132"/>
      <c r="P82" s="132"/>
      <c r="Q82" s="132"/>
      <c r="R82" s="132"/>
      <c r="S82" s="132"/>
    </row>
    <row r="83" spans="2:19" s="126" customFormat="1" x14ac:dyDescent="0.25">
      <c r="B83" s="132"/>
      <c r="C83" s="132"/>
      <c r="D83" s="132"/>
      <c r="E83" s="132"/>
      <c r="F83" s="132"/>
      <c r="G83" s="132"/>
      <c r="H83" s="132"/>
      <c r="I83" s="132"/>
      <c r="J83" s="132"/>
      <c r="K83" s="132"/>
      <c r="L83" s="132"/>
      <c r="M83" s="132"/>
      <c r="N83" s="132"/>
      <c r="O83" s="132"/>
      <c r="P83" s="132"/>
      <c r="Q83" s="132"/>
      <c r="R83" s="132"/>
      <c r="S83" s="132"/>
    </row>
    <row r="84" spans="2:19" s="126" customFormat="1" x14ac:dyDescent="0.25">
      <c r="B84" s="132"/>
      <c r="C84" s="132"/>
      <c r="D84" s="132"/>
      <c r="E84" s="132"/>
      <c r="F84" s="132"/>
      <c r="G84" s="132"/>
      <c r="H84" s="132"/>
      <c r="I84" s="132"/>
      <c r="J84" s="132"/>
      <c r="K84" s="132"/>
      <c r="L84" s="132"/>
      <c r="M84" s="132"/>
      <c r="N84" s="132"/>
      <c r="O84" s="132"/>
      <c r="P84" s="132"/>
      <c r="Q84" s="132"/>
      <c r="R84" s="132"/>
      <c r="S84" s="132"/>
    </row>
    <row r="85" spans="2:19" s="126" customFormat="1" x14ac:dyDescent="0.25">
      <c r="B85" s="132"/>
      <c r="C85" s="132"/>
      <c r="D85" s="132"/>
      <c r="E85" s="132"/>
      <c r="F85" s="132"/>
      <c r="G85" s="132"/>
      <c r="H85" s="132"/>
      <c r="I85" s="132"/>
      <c r="J85" s="132"/>
      <c r="K85" s="132"/>
      <c r="L85" s="132"/>
      <c r="M85" s="132"/>
      <c r="N85" s="132"/>
      <c r="O85" s="132"/>
      <c r="P85" s="132"/>
      <c r="Q85" s="132"/>
      <c r="R85" s="132"/>
      <c r="S85" s="132"/>
    </row>
    <row r="86" spans="2:19" s="126" customFormat="1" x14ac:dyDescent="0.25">
      <c r="B86" s="132"/>
      <c r="C86" s="132"/>
      <c r="D86" s="132"/>
      <c r="E86" s="132"/>
      <c r="F86" s="132"/>
      <c r="G86" s="132"/>
      <c r="H86" s="132"/>
      <c r="I86" s="132"/>
      <c r="J86" s="132"/>
      <c r="K86" s="132"/>
      <c r="L86" s="132"/>
      <c r="M86" s="132"/>
      <c r="N86" s="132"/>
      <c r="O86" s="132"/>
      <c r="P86" s="132"/>
      <c r="Q86" s="132"/>
      <c r="R86" s="132"/>
      <c r="S86" s="132"/>
    </row>
    <row r="87" spans="2:19" s="126" customFormat="1" x14ac:dyDescent="0.25">
      <c r="B87" s="132"/>
      <c r="C87" s="132"/>
      <c r="D87" s="132"/>
      <c r="E87" s="132"/>
      <c r="F87" s="132"/>
      <c r="G87" s="132"/>
      <c r="H87" s="132"/>
      <c r="I87" s="132"/>
      <c r="J87" s="132"/>
      <c r="K87" s="132"/>
      <c r="L87" s="132"/>
      <c r="M87" s="132"/>
      <c r="N87" s="132"/>
      <c r="O87" s="132"/>
      <c r="P87" s="132"/>
      <c r="Q87" s="132"/>
      <c r="R87" s="132"/>
      <c r="S87" s="132"/>
    </row>
    <row r="88" spans="2:19" s="126" customFormat="1" x14ac:dyDescent="0.25">
      <c r="B88" s="132"/>
      <c r="C88" s="132"/>
      <c r="D88" s="132"/>
      <c r="E88" s="132"/>
      <c r="F88" s="132"/>
      <c r="G88" s="132"/>
      <c r="H88" s="132"/>
      <c r="I88" s="132"/>
      <c r="J88" s="132"/>
      <c r="K88" s="132"/>
      <c r="L88" s="132"/>
      <c r="M88" s="132"/>
      <c r="N88" s="132"/>
      <c r="O88" s="132"/>
      <c r="P88" s="132"/>
      <c r="Q88" s="132"/>
      <c r="R88" s="132"/>
      <c r="S88" s="132"/>
    </row>
    <row r="89" spans="2:19" s="126" customFormat="1" x14ac:dyDescent="0.25">
      <c r="B89" s="132"/>
      <c r="C89" s="132"/>
      <c r="D89" s="132"/>
      <c r="E89" s="132"/>
      <c r="F89" s="132"/>
      <c r="G89" s="132"/>
      <c r="H89" s="132"/>
      <c r="I89" s="132"/>
      <c r="J89" s="132"/>
      <c r="K89" s="132"/>
      <c r="L89" s="132"/>
      <c r="M89" s="132"/>
      <c r="N89" s="132"/>
      <c r="O89" s="132"/>
      <c r="P89" s="132"/>
      <c r="Q89" s="132"/>
      <c r="R89" s="132"/>
      <c r="S89" s="132"/>
    </row>
    <row r="90" spans="2:19" s="126" customFormat="1" x14ac:dyDescent="0.25">
      <c r="B90" s="132"/>
      <c r="C90" s="132"/>
      <c r="D90" s="132"/>
      <c r="E90" s="132"/>
      <c r="F90" s="132"/>
      <c r="G90" s="132"/>
      <c r="H90" s="132"/>
      <c r="I90" s="132"/>
      <c r="J90" s="132"/>
      <c r="K90" s="132"/>
      <c r="L90" s="132"/>
      <c r="M90" s="132"/>
      <c r="N90" s="132"/>
      <c r="O90" s="132"/>
      <c r="P90" s="132"/>
      <c r="Q90" s="132"/>
      <c r="R90" s="132"/>
      <c r="S90" s="132"/>
    </row>
    <row r="91" spans="2:19" s="126" customFormat="1" x14ac:dyDescent="0.25">
      <c r="B91" s="132"/>
      <c r="C91" s="132"/>
      <c r="D91" s="132"/>
      <c r="E91" s="132"/>
      <c r="F91" s="132"/>
      <c r="G91" s="132"/>
      <c r="H91" s="132"/>
      <c r="I91" s="132"/>
      <c r="J91" s="132"/>
      <c r="K91" s="132"/>
      <c r="L91" s="132"/>
      <c r="M91" s="132"/>
      <c r="N91" s="132"/>
      <c r="O91" s="132"/>
      <c r="P91" s="132"/>
      <c r="Q91" s="132"/>
      <c r="R91" s="132"/>
      <c r="S91" s="132"/>
    </row>
    <row r="92" spans="2:19" s="126" customFormat="1" x14ac:dyDescent="0.25">
      <c r="B92" s="132"/>
      <c r="C92" s="132"/>
      <c r="D92" s="132"/>
      <c r="E92" s="132"/>
      <c r="F92" s="132"/>
      <c r="G92" s="132"/>
      <c r="H92" s="132"/>
      <c r="I92" s="132"/>
      <c r="J92" s="132"/>
      <c r="K92" s="132"/>
      <c r="L92" s="132"/>
      <c r="M92" s="132"/>
      <c r="N92" s="132"/>
      <c r="O92" s="132"/>
      <c r="P92" s="132"/>
      <c r="Q92" s="132"/>
      <c r="R92" s="132"/>
      <c r="S92" s="132"/>
    </row>
    <row r="93" spans="2:19" s="126" customFormat="1" x14ac:dyDescent="0.25">
      <c r="B93" s="132"/>
      <c r="C93" s="132"/>
      <c r="D93" s="132"/>
      <c r="E93" s="132"/>
      <c r="F93" s="132"/>
      <c r="G93" s="132"/>
      <c r="H93" s="132"/>
      <c r="I93" s="132"/>
      <c r="J93" s="132"/>
      <c r="K93" s="132"/>
      <c r="L93" s="132"/>
      <c r="M93" s="132"/>
      <c r="N93" s="132"/>
      <c r="O93" s="132"/>
      <c r="P93" s="132"/>
      <c r="Q93" s="132"/>
      <c r="R93" s="132"/>
      <c r="S93" s="132"/>
    </row>
    <row r="94" spans="2:19" s="126" customFormat="1" x14ac:dyDescent="0.25">
      <c r="B94" s="132"/>
      <c r="C94" s="132"/>
      <c r="D94" s="132"/>
      <c r="E94" s="132"/>
      <c r="F94" s="132"/>
      <c r="G94" s="132"/>
      <c r="H94" s="132"/>
      <c r="I94" s="132"/>
      <c r="J94" s="132"/>
      <c r="K94" s="132"/>
      <c r="L94" s="132"/>
      <c r="M94" s="132"/>
      <c r="N94" s="132"/>
      <c r="O94" s="132"/>
      <c r="P94" s="132"/>
      <c r="Q94" s="132"/>
      <c r="R94" s="132"/>
      <c r="S94" s="132"/>
    </row>
    <row r="95" spans="2:19" s="126" customFormat="1" x14ac:dyDescent="0.25">
      <c r="B95" s="132"/>
      <c r="C95" s="132"/>
      <c r="D95" s="132"/>
      <c r="E95" s="132"/>
      <c r="F95" s="132"/>
      <c r="G95" s="132"/>
      <c r="H95" s="132"/>
      <c r="I95" s="132"/>
      <c r="J95" s="132"/>
      <c r="K95" s="132"/>
      <c r="L95" s="132"/>
      <c r="M95" s="132"/>
      <c r="N95" s="132"/>
      <c r="O95" s="132"/>
      <c r="P95" s="132"/>
      <c r="Q95" s="132"/>
      <c r="R95" s="132"/>
      <c r="S95" s="132"/>
    </row>
    <row r="96" spans="2:19" s="126" customFormat="1" x14ac:dyDescent="0.25">
      <c r="B96" s="132"/>
      <c r="C96" s="132"/>
      <c r="D96" s="132"/>
      <c r="E96" s="132"/>
      <c r="F96" s="132"/>
      <c r="G96" s="132"/>
      <c r="H96" s="132"/>
      <c r="I96" s="132"/>
      <c r="J96" s="132"/>
      <c r="K96" s="132"/>
      <c r="L96" s="132"/>
      <c r="M96" s="132"/>
      <c r="N96" s="132"/>
      <c r="O96" s="132"/>
      <c r="P96" s="132"/>
      <c r="Q96" s="132"/>
      <c r="R96" s="132"/>
      <c r="S96" s="132"/>
    </row>
    <row r="97" spans="2:19" s="126" customFormat="1" x14ac:dyDescent="0.25">
      <c r="B97" s="132"/>
      <c r="C97" s="132"/>
      <c r="D97" s="132"/>
      <c r="E97" s="132"/>
      <c r="F97" s="132"/>
      <c r="G97" s="132"/>
      <c r="H97" s="132"/>
      <c r="I97" s="132"/>
      <c r="J97" s="132"/>
      <c r="K97" s="132"/>
      <c r="L97" s="132"/>
      <c r="M97" s="132"/>
      <c r="N97" s="132"/>
      <c r="O97" s="132"/>
      <c r="P97" s="132"/>
      <c r="Q97" s="132"/>
      <c r="R97" s="132"/>
      <c r="S97" s="132"/>
    </row>
    <row r="98" spans="2:19" s="126" customFormat="1" x14ac:dyDescent="0.25">
      <c r="B98" s="132"/>
      <c r="C98" s="132"/>
      <c r="D98" s="132"/>
      <c r="E98" s="132"/>
      <c r="F98" s="132"/>
      <c r="G98" s="132"/>
      <c r="H98" s="132"/>
      <c r="I98" s="132"/>
      <c r="J98" s="132"/>
      <c r="K98" s="132"/>
      <c r="L98" s="132"/>
      <c r="M98" s="132"/>
      <c r="N98" s="132"/>
      <c r="O98" s="132"/>
      <c r="P98" s="132"/>
      <c r="Q98" s="132"/>
      <c r="R98" s="132"/>
      <c r="S98" s="132"/>
    </row>
    <row r="99" spans="2:19" s="126" customFormat="1" x14ac:dyDescent="0.25">
      <c r="B99" s="132"/>
      <c r="C99" s="132"/>
      <c r="D99" s="132"/>
      <c r="E99" s="132"/>
      <c r="F99" s="132"/>
      <c r="G99" s="132"/>
      <c r="H99" s="132"/>
      <c r="I99" s="132"/>
      <c r="J99" s="132"/>
      <c r="K99" s="132"/>
      <c r="L99" s="132"/>
      <c r="M99" s="132"/>
      <c r="N99" s="132"/>
      <c r="O99" s="132"/>
      <c r="P99" s="132"/>
      <c r="Q99" s="132"/>
      <c r="R99" s="132"/>
      <c r="S99" s="132"/>
    </row>
    <row r="100" spans="2:19" s="126" customFormat="1" x14ac:dyDescent="0.25">
      <c r="B100" s="132"/>
      <c r="C100" s="132"/>
      <c r="D100" s="132"/>
      <c r="E100" s="132"/>
      <c r="F100" s="132"/>
      <c r="G100" s="132"/>
      <c r="H100" s="132"/>
      <c r="I100" s="132"/>
      <c r="J100" s="132"/>
      <c r="K100" s="132"/>
      <c r="L100" s="132"/>
      <c r="M100" s="132"/>
      <c r="N100" s="132"/>
      <c r="O100" s="132"/>
      <c r="P100" s="132"/>
      <c r="Q100" s="132"/>
      <c r="R100" s="132"/>
      <c r="S100" s="132"/>
    </row>
    <row r="101" spans="2:19" s="126" customFormat="1" x14ac:dyDescent="0.25">
      <c r="B101" s="132"/>
      <c r="C101" s="132"/>
      <c r="D101" s="132"/>
      <c r="E101" s="132"/>
      <c r="F101" s="132"/>
      <c r="G101" s="132"/>
      <c r="H101" s="132"/>
      <c r="I101" s="132"/>
      <c r="J101" s="132"/>
      <c r="K101" s="132"/>
      <c r="L101" s="132"/>
      <c r="M101" s="132"/>
      <c r="N101" s="132"/>
      <c r="O101" s="132"/>
      <c r="P101" s="132"/>
      <c r="Q101" s="132"/>
      <c r="R101" s="132"/>
      <c r="S101" s="132"/>
    </row>
    <row r="102" spans="2:19" s="126" customFormat="1" x14ac:dyDescent="0.25">
      <c r="B102" s="132"/>
      <c r="C102" s="132"/>
      <c r="D102" s="132"/>
      <c r="E102" s="132"/>
      <c r="F102" s="132"/>
      <c r="G102" s="132"/>
      <c r="H102" s="132"/>
      <c r="I102" s="132"/>
      <c r="J102" s="132"/>
      <c r="K102" s="132"/>
      <c r="L102" s="132"/>
      <c r="M102" s="132"/>
      <c r="N102" s="132"/>
      <c r="O102" s="132"/>
      <c r="P102" s="132"/>
      <c r="Q102" s="132"/>
      <c r="R102" s="132"/>
      <c r="S102" s="132"/>
    </row>
    <row r="103" spans="2:19" s="126" customFormat="1" x14ac:dyDescent="0.25">
      <c r="B103" s="132"/>
      <c r="C103" s="132"/>
      <c r="D103" s="132"/>
      <c r="E103" s="132"/>
      <c r="F103" s="132"/>
      <c r="G103" s="132"/>
      <c r="H103" s="132"/>
      <c r="I103" s="132"/>
      <c r="J103" s="132"/>
      <c r="K103" s="132"/>
      <c r="L103" s="132"/>
      <c r="M103" s="132"/>
      <c r="N103" s="132"/>
      <c r="O103" s="132"/>
      <c r="P103" s="132"/>
      <c r="Q103" s="132"/>
      <c r="R103" s="132"/>
      <c r="S103" s="132"/>
    </row>
    <row r="104" spans="2:19" s="126" customFormat="1" x14ac:dyDescent="0.25">
      <c r="B104" s="132"/>
      <c r="C104" s="132"/>
      <c r="D104" s="132"/>
      <c r="E104" s="132"/>
      <c r="F104" s="132"/>
      <c r="G104" s="132"/>
      <c r="H104" s="132"/>
      <c r="I104" s="132"/>
      <c r="J104" s="132"/>
      <c r="K104" s="132"/>
      <c r="L104" s="132"/>
      <c r="M104" s="132"/>
      <c r="N104" s="132"/>
      <c r="O104" s="132"/>
      <c r="P104" s="132"/>
      <c r="Q104" s="132"/>
      <c r="R104" s="132"/>
      <c r="S104" s="132"/>
    </row>
    <row r="105" spans="2:19" s="126" customFormat="1" x14ac:dyDescent="0.25">
      <c r="B105" s="132"/>
      <c r="C105" s="132"/>
      <c r="D105" s="132"/>
      <c r="E105" s="132"/>
      <c r="F105" s="132"/>
      <c r="G105" s="132"/>
      <c r="H105" s="132"/>
      <c r="I105" s="132"/>
      <c r="J105" s="132"/>
      <c r="K105" s="132"/>
      <c r="L105" s="132"/>
      <c r="M105" s="132"/>
      <c r="N105" s="132"/>
      <c r="O105" s="132"/>
      <c r="P105" s="132"/>
      <c r="Q105" s="132"/>
      <c r="R105" s="132"/>
      <c r="S105" s="132"/>
    </row>
    <row r="106" spans="2:19" s="126" customFormat="1" x14ac:dyDescent="0.25">
      <c r="B106" s="132"/>
      <c r="C106" s="132"/>
      <c r="D106" s="132"/>
      <c r="E106" s="132"/>
      <c r="F106" s="132"/>
      <c r="G106" s="132"/>
      <c r="H106" s="132"/>
      <c r="I106" s="132"/>
      <c r="J106" s="132"/>
      <c r="K106" s="132"/>
      <c r="L106" s="132"/>
      <c r="M106" s="132"/>
      <c r="N106" s="132"/>
      <c r="O106" s="132"/>
      <c r="P106" s="132"/>
      <c r="Q106" s="132"/>
      <c r="R106" s="132"/>
      <c r="S106" s="132"/>
    </row>
    <row r="107" spans="2:19" s="126" customFormat="1" x14ac:dyDescent="0.25">
      <c r="B107" s="132"/>
      <c r="C107" s="132"/>
      <c r="D107" s="132"/>
      <c r="E107" s="132"/>
      <c r="F107" s="132"/>
      <c r="G107" s="132"/>
      <c r="H107" s="132"/>
      <c r="I107" s="132"/>
      <c r="J107" s="132"/>
      <c r="K107" s="132"/>
      <c r="L107" s="132"/>
      <c r="M107" s="132"/>
      <c r="N107" s="132"/>
      <c r="O107" s="132"/>
      <c r="P107" s="132"/>
      <c r="Q107" s="132"/>
      <c r="R107" s="132"/>
      <c r="S107" s="132"/>
    </row>
    <row r="108" spans="2:19" s="126" customFormat="1" x14ac:dyDescent="0.25">
      <c r="B108" s="132"/>
      <c r="C108" s="132"/>
      <c r="D108" s="132"/>
      <c r="E108" s="132"/>
      <c r="F108" s="132"/>
      <c r="G108" s="132"/>
      <c r="H108" s="132"/>
      <c r="I108" s="132"/>
      <c r="J108" s="132"/>
      <c r="K108" s="132"/>
      <c r="L108" s="132"/>
      <c r="M108" s="132"/>
      <c r="N108" s="132"/>
      <c r="O108" s="132"/>
      <c r="P108" s="132"/>
      <c r="Q108" s="132"/>
      <c r="R108" s="132"/>
      <c r="S108" s="132"/>
    </row>
    <row r="109" spans="2:19" s="126" customFormat="1" x14ac:dyDescent="0.25">
      <c r="B109" s="132"/>
      <c r="C109" s="132"/>
      <c r="D109" s="132"/>
      <c r="E109" s="132"/>
      <c r="F109" s="132"/>
      <c r="G109" s="132"/>
      <c r="H109" s="132"/>
      <c r="I109" s="132"/>
      <c r="J109" s="132"/>
      <c r="K109" s="132"/>
      <c r="L109" s="132"/>
      <c r="M109" s="132"/>
      <c r="N109" s="132"/>
      <c r="O109" s="132"/>
      <c r="P109" s="132"/>
      <c r="Q109" s="132"/>
      <c r="R109" s="132"/>
      <c r="S109" s="132"/>
    </row>
    <row r="110" spans="2:19" s="126" customFormat="1" x14ac:dyDescent="0.25">
      <c r="B110" s="132"/>
      <c r="C110" s="132"/>
      <c r="D110" s="132"/>
      <c r="E110" s="132"/>
      <c r="F110" s="132"/>
      <c r="G110" s="132"/>
      <c r="H110" s="132"/>
      <c r="I110" s="132"/>
      <c r="J110" s="132"/>
      <c r="K110" s="132"/>
      <c r="L110" s="132"/>
      <c r="M110" s="132"/>
      <c r="N110" s="132"/>
      <c r="O110" s="132"/>
      <c r="P110" s="132"/>
      <c r="Q110" s="132"/>
      <c r="R110" s="132"/>
      <c r="S110" s="132"/>
    </row>
    <row r="111" spans="2:19" s="126" customFormat="1" x14ac:dyDescent="0.25">
      <c r="B111" s="132"/>
      <c r="C111" s="132"/>
      <c r="D111" s="132"/>
      <c r="E111" s="132"/>
      <c r="F111" s="132"/>
      <c r="G111" s="132"/>
      <c r="H111" s="132"/>
      <c r="I111" s="132"/>
      <c r="J111" s="132"/>
      <c r="K111" s="132"/>
      <c r="L111" s="132"/>
      <c r="M111" s="132"/>
      <c r="N111" s="132"/>
      <c r="O111" s="132"/>
      <c r="P111" s="132"/>
      <c r="Q111" s="132"/>
      <c r="R111" s="132"/>
      <c r="S111" s="132"/>
    </row>
    <row r="112" spans="2:19" s="126" customFormat="1" x14ac:dyDescent="0.25">
      <c r="B112" s="132"/>
      <c r="C112" s="132"/>
      <c r="D112" s="132"/>
      <c r="E112" s="132"/>
      <c r="F112" s="132"/>
      <c r="G112" s="132"/>
      <c r="H112" s="132"/>
      <c r="I112" s="132"/>
      <c r="J112" s="132"/>
      <c r="K112" s="132"/>
      <c r="L112" s="132"/>
      <c r="M112" s="132"/>
      <c r="N112" s="132"/>
      <c r="O112" s="132"/>
      <c r="P112" s="132"/>
      <c r="Q112" s="132"/>
      <c r="R112" s="132"/>
      <c r="S112" s="132"/>
    </row>
    <row r="113" spans="2:19" s="126" customFormat="1" x14ac:dyDescent="0.25">
      <c r="B113" s="132"/>
      <c r="C113" s="132"/>
      <c r="D113" s="132"/>
      <c r="E113" s="132"/>
      <c r="F113" s="132"/>
      <c r="G113" s="132"/>
      <c r="H113" s="132"/>
      <c r="I113" s="132"/>
      <c r="J113" s="132"/>
      <c r="K113" s="132"/>
      <c r="L113" s="132"/>
      <c r="M113" s="132"/>
      <c r="N113" s="132"/>
      <c r="O113" s="132"/>
      <c r="P113" s="132"/>
      <c r="Q113" s="132"/>
      <c r="R113" s="132"/>
      <c r="S113" s="132"/>
    </row>
    <row r="114" spans="2:19" s="126" customFormat="1" x14ac:dyDescent="0.25">
      <c r="B114" s="132"/>
      <c r="C114" s="132"/>
      <c r="D114" s="132"/>
      <c r="E114" s="132"/>
      <c r="F114" s="132"/>
      <c r="G114" s="132"/>
      <c r="H114" s="132"/>
      <c r="I114" s="132"/>
      <c r="J114" s="132"/>
      <c r="K114" s="132"/>
      <c r="L114" s="132"/>
      <c r="M114" s="132"/>
      <c r="N114" s="132"/>
      <c r="O114" s="132"/>
      <c r="P114" s="132"/>
      <c r="Q114" s="132"/>
      <c r="R114" s="132"/>
      <c r="S114" s="132"/>
    </row>
    <row r="115" spans="2:19" s="126" customFormat="1" x14ac:dyDescent="0.25">
      <c r="B115" s="132"/>
      <c r="C115" s="132"/>
      <c r="D115" s="132"/>
      <c r="E115" s="132"/>
      <c r="F115" s="132"/>
      <c r="G115" s="132"/>
      <c r="H115" s="132"/>
      <c r="I115" s="132"/>
      <c r="J115" s="132"/>
      <c r="K115" s="132"/>
      <c r="L115" s="132"/>
      <c r="M115" s="132"/>
      <c r="N115" s="132"/>
      <c r="O115" s="132"/>
      <c r="P115" s="132"/>
      <c r="Q115" s="132"/>
      <c r="R115" s="132"/>
      <c r="S115" s="132"/>
    </row>
    <row r="116" spans="2:19" s="126" customFormat="1" x14ac:dyDescent="0.25">
      <c r="B116" s="132"/>
      <c r="C116" s="132"/>
      <c r="D116" s="132"/>
      <c r="E116" s="132"/>
      <c r="F116" s="132"/>
      <c r="G116" s="132"/>
      <c r="H116" s="132"/>
      <c r="I116" s="132"/>
      <c r="J116" s="132"/>
      <c r="K116" s="132"/>
      <c r="L116" s="132"/>
      <c r="M116" s="132"/>
      <c r="N116" s="132"/>
      <c r="O116" s="132"/>
      <c r="P116" s="132"/>
      <c r="Q116" s="132"/>
      <c r="R116" s="132"/>
      <c r="S116" s="132"/>
    </row>
    <row r="117" spans="2:19" s="126" customFormat="1" x14ac:dyDescent="0.25">
      <c r="B117" s="132"/>
      <c r="C117" s="132"/>
      <c r="D117" s="132"/>
      <c r="E117" s="132"/>
      <c r="F117" s="132"/>
      <c r="G117" s="132"/>
      <c r="H117" s="132"/>
      <c r="I117" s="132"/>
      <c r="J117" s="132"/>
      <c r="K117" s="132"/>
      <c r="L117" s="132"/>
      <c r="M117" s="132"/>
      <c r="N117" s="132"/>
      <c r="O117" s="132"/>
      <c r="P117" s="132"/>
      <c r="Q117" s="132"/>
      <c r="R117" s="132"/>
      <c r="S117" s="132"/>
    </row>
    <row r="118" spans="2:19" s="126" customFormat="1" x14ac:dyDescent="0.25">
      <c r="B118" s="132"/>
      <c r="C118" s="132"/>
      <c r="D118" s="132"/>
      <c r="E118" s="132"/>
      <c r="F118" s="132"/>
      <c r="G118" s="132"/>
      <c r="H118" s="132"/>
      <c r="I118" s="132"/>
      <c r="J118" s="132"/>
      <c r="K118" s="132"/>
      <c r="L118" s="132"/>
      <c r="M118" s="132"/>
      <c r="N118" s="132"/>
      <c r="O118" s="132"/>
      <c r="P118" s="132"/>
      <c r="Q118" s="132"/>
      <c r="R118" s="132"/>
      <c r="S118" s="132"/>
    </row>
    <row r="119" spans="2:19" s="126" customFormat="1" x14ac:dyDescent="0.25">
      <c r="B119" s="132"/>
      <c r="C119" s="132"/>
      <c r="D119" s="132"/>
      <c r="E119" s="132"/>
      <c r="F119" s="132"/>
      <c r="G119" s="132"/>
      <c r="H119" s="132"/>
      <c r="I119" s="132"/>
      <c r="J119" s="132"/>
      <c r="K119" s="132"/>
      <c r="L119" s="132"/>
      <c r="M119" s="132"/>
      <c r="N119" s="132"/>
      <c r="O119" s="132"/>
      <c r="P119" s="132"/>
      <c r="Q119" s="132"/>
      <c r="R119" s="132"/>
      <c r="S119" s="132"/>
    </row>
    <row r="120" spans="2:19" s="126" customFormat="1" x14ac:dyDescent="0.25">
      <c r="B120" s="132"/>
      <c r="C120" s="132"/>
      <c r="D120" s="132"/>
      <c r="E120" s="132"/>
      <c r="F120" s="132"/>
      <c r="G120" s="132"/>
      <c r="H120" s="132"/>
      <c r="I120" s="132"/>
      <c r="J120" s="132"/>
      <c r="K120" s="132"/>
      <c r="L120" s="132"/>
      <c r="M120" s="132"/>
      <c r="N120" s="132"/>
      <c r="O120" s="132"/>
      <c r="P120" s="132"/>
      <c r="Q120" s="132"/>
      <c r="R120" s="132"/>
      <c r="S120" s="132"/>
    </row>
    <row r="121" spans="2:19" s="126" customFormat="1" x14ac:dyDescent="0.25">
      <c r="B121" s="132"/>
      <c r="C121" s="132"/>
      <c r="D121" s="132"/>
      <c r="E121" s="132"/>
      <c r="F121" s="132"/>
      <c r="G121" s="132"/>
      <c r="H121" s="132"/>
      <c r="I121" s="132"/>
      <c r="J121" s="132"/>
      <c r="K121" s="132"/>
      <c r="L121" s="132"/>
      <c r="M121" s="132"/>
      <c r="N121" s="132"/>
      <c r="O121" s="132"/>
      <c r="P121" s="132"/>
      <c r="Q121" s="132"/>
      <c r="R121" s="132"/>
      <c r="S121" s="132"/>
    </row>
    <row r="122" spans="2:19" s="126" customFormat="1" x14ac:dyDescent="0.25">
      <c r="B122" s="132"/>
      <c r="C122" s="132"/>
      <c r="D122" s="132"/>
      <c r="E122" s="132"/>
      <c r="F122" s="132"/>
      <c r="G122" s="132"/>
      <c r="H122" s="132"/>
      <c r="I122" s="132"/>
      <c r="J122" s="132"/>
      <c r="K122" s="132"/>
      <c r="L122" s="132"/>
      <c r="M122" s="132"/>
      <c r="N122" s="132"/>
      <c r="O122" s="132"/>
      <c r="P122" s="132"/>
      <c r="Q122" s="132"/>
      <c r="R122" s="132"/>
      <c r="S122" s="132"/>
    </row>
    <row r="123" spans="2:19" s="126" customFormat="1" x14ac:dyDescent="0.25">
      <c r="B123" s="132"/>
      <c r="C123" s="132"/>
      <c r="D123" s="132"/>
      <c r="E123" s="132"/>
      <c r="F123" s="132"/>
      <c r="G123" s="132"/>
      <c r="H123" s="132"/>
      <c r="I123" s="132"/>
      <c r="J123" s="132"/>
      <c r="K123" s="132"/>
      <c r="L123" s="132"/>
      <c r="M123" s="132"/>
      <c r="N123" s="132"/>
      <c r="O123" s="132"/>
      <c r="P123" s="132"/>
      <c r="Q123" s="132"/>
      <c r="R123" s="132"/>
      <c r="S123" s="132"/>
    </row>
    <row r="124" spans="2:19" s="126" customFormat="1" x14ac:dyDescent="0.25">
      <c r="B124" s="132"/>
      <c r="C124" s="132"/>
      <c r="D124" s="132"/>
      <c r="E124" s="132"/>
      <c r="F124" s="132"/>
      <c r="G124" s="132"/>
      <c r="H124" s="132"/>
      <c r="I124" s="132"/>
      <c r="J124" s="132"/>
      <c r="K124" s="132"/>
      <c r="L124" s="132"/>
      <c r="M124" s="132"/>
      <c r="N124" s="132"/>
      <c r="O124" s="132"/>
      <c r="P124" s="132"/>
      <c r="Q124" s="132"/>
      <c r="R124" s="132"/>
      <c r="S124" s="132"/>
    </row>
    <row r="125" spans="2:19" s="126" customFormat="1" x14ac:dyDescent="0.25">
      <c r="B125" s="132"/>
      <c r="C125" s="132"/>
      <c r="D125" s="132"/>
      <c r="E125" s="132"/>
      <c r="F125" s="132"/>
      <c r="G125" s="132"/>
      <c r="H125" s="132"/>
      <c r="I125" s="132"/>
      <c r="J125" s="132"/>
      <c r="K125" s="132"/>
      <c r="L125" s="132"/>
      <c r="M125" s="132"/>
      <c r="N125" s="132"/>
      <c r="O125" s="132"/>
      <c r="P125" s="132"/>
      <c r="Q125" s="132"/>
      <c r="R125" s="132"/>
      <c r="S125" s="132"/>
    </row>
    <row r="126" spans="2:19" s="126" customFormat="1" x14ac:dyDescent="0.25">
      <c r="B126" s="132"/>
      <c r="C126" s="132"/>
      <c r="D126" s="132"/>
      <c r="E126" s="132"/>
      <c r="F126" s="132"/>
      <c r="G126" s="132"/>
      <c r="H126" s="132"/>
      <c r="I126" s="132"/>
      <c r="J126" s="132"/>
      <c r="K126" s="132"/>
      <c r="L126" s="132"/>
      <c r="M126" s="132"/>
      <c r="N126" s="132"/>
      <c r="O126" s="132"/>
      <c r="P126" s="132"/>
      <c r="Q126" s="132"/>
      <c r="R126" s="132"/>
      <c r="S126" s="132"/>
    </row>
    <row r="127" spans="2:19" s="126" customFormat="1" x14ac:dyDescent="0.25">
      <c r="B127" s="132"/>
      <c r="C127" s="132"/>
      <c r="D127" s="132"/>
      <c r="E127" s="132"/>
      <c r="F127" s="132"/>
      <c r="G127" s="132"/>
      <c r="H127" s="132"/>
      <c r="I127" s="132"/>
      <c r="J127" s="132"/>
      <c r="K127" s="132"/>
      <c r="L127" s="132"/>
      <c r="M127" s="132"/>
      <c r="N127" s="132"/>
      <c r="O127" s="132"/>
      <c r="P127" s="132"/>
      <c r="Q127" s="132"/>
      <c r="R127" s="132"/>
      <c r="S127" s="132"/>
    </row>
    <row r="128" spans="2:19" s="126" customFormat="1" x14ac:dyDescent="0.25">
      <c r="B128" s="132"/>
      <c r="C128" s="132"/>
      <c r="D128" s="132"/>
      <c r="E128" s="132"/>
      <c r="F128" s="132"/>
      <c r="G128" s="132"/>
      <c r="H128" s="132"/>
      <c r="I128" s="132"/>
      <c r="J128" s="132"/>
      <c r="K128" s="132"/>
      <c r="L128" s="132"/>
      <c r="M128" s="132"/>
      <c r="N128" s="132"/>
      <c r="O128" s="132"/>
      <c r="P128" s="132"/>
      <c r="Q128" s="132"/>
      <c r="R128" s="132"/>
      <c r="S128" s="132"/>
    </row>
    <row r="129" spans="2:19" s="126" customFormat="1" x14ac:dyDescent="0.25">
      <c r="B129" s="132"/>
      <c r="C129" s="132"/>
      <c r="D129" s="132"/>
      <c r="E129" s="132"/>
      <c r="F129" s="132"/>
      <c r="G129" s="132"/>
      <c r="H129" s="132"/>
      <c r="I129" s="132"/>
      <c r="J129" s="132"/>
      <c r="K129" s="132"/>
      <c r="L129" s="132"/>
      <c r="M129" s="132"/>
      <c r="N129" s="132"/>
      <c r="O129" s="132"/>
      <c r="P129" s="132"/>
      <c r="Q129" s="132"/>
      <c r="R129" s="132"/>
      <c r="S129" s="132"/>
    </row>
    <row r="130" spans="2:19" s="126" customFormat="1" x14ac:dyDescent="0.25">
      <c r="B130" s="132"/>
      <c r="C130" s="132"/>
      <c r="D130" s="132"/>
      <c r="E130" s="132"/>
      <c r="F130" s="132"/>
      <c r="G130" s="132"/>
      <c r="H130" s="132"/>
      <c r="I130" s="132"/>
      <c r="J130" s="132"/>
      <c r="K130" s="132"/>
      <c r="L130" s="132"/>
      <c r="M130" s="132"/>
      <c r="N130" s="132"/>
      <c r="O130" s="132"/>
      <c r="P130" s="132"/>
      <c r="Q130" s="132"/>
      <c r="R130" s="132"/>
      <c r="S130" s="132"/>
    </row>
    <row r="131" spans="2:19" s="126" customFormat="1" x14ac:dyDescent="0.25">
      <c r="B131" s="132"/>
      <c r="C131" s="132"/>
      <c r="D131" s="132"/>
      <c r="E131" s="132"/>
      <c r="F131" s="132"/>
      <c r="G131" s="132"/>
      <c r="H131" s="132"/>
      <c r="I131" s="132"/>
      <c r="J131" s="132"/>
      <c r="K131" s="132"/>
      <c r="L131" s="132"/>
      <c r="M131" s="132"/>
      <c r="N131" s="132"/>
      <c r="O131" s="132"/>
      <c r="P131" s="132"/>
      <c r="Q131" s="132"/>
      <c r="R131" s="132"/>
      <c r="S131" s="132"/>
    </row>
    <row r="132" spans="2:19" s="126" customFormat="1" x14ac:dyDescent="0.25">
      <c r="B132" s="132"/>
      <c r="C132" s="132"/>
      <c r="D132" s="132"/>
      <c r="E132" s="132"/>
      <c r="F132" s="132"/>
      <c r="G132" s="132"/>
      <c r="H132" s="132"/>
      <c r="I132" s="132"/>
      <c r="J132" s="132"/>
      <c r="K132" s="132"/>
      <c r="L132" s="132"/>
      <c r="M132" s="132"/>
      <c r="N132" s="132"/>
      <c r="O132" s="132"/>
      <c r="P132" s="132"/>
      <c r="Q132" s="132"/>
      <c r="R132" s="132"/>
      <c r="S132" s="132"/>
    </row>
    <row r="133" spans="2:19" s="126" customFormat="1" x14ac:dyDescent="0.25">
      <c r="B133" s="132"/>
      <c r="C133" s="132"/>
      <c r="D133" s="132"/>
      <c r="E133" s="132"/>
      <c r="F133" s="132"/>
      <c r="G133" s="132"/>
      <c r="H133" s="132"/>
      <c r="I133" s="132"/>
      <c r="J133" s="132"/>
      <c r="K133" s="132"/>
      <c r="L133" s="132"/>
      <c r="M133" s="132"/>
      <c r="N133" s="132"/>
      <c r="O133" s="132"/>
      <c r="P133" s="132"/>
      <c r="Q133" s="132"/>
      <c r="R133" s="132"/>
      <c r="S133" s="132"/>
    </row>
    <row r="134" spans="2:19" s="126" customFormat="1" x14ac:dyDescent="0.25">
      <c r="B134" s="132"/>
      <c r="C134" s="132"/>
      <c r="D134" s="132"/>
      <c r="E134" s="132"/>
      <c r="F134" s="132"/>
      <c r="G134" s="132"/>
      <c r="H134" s="132"/>
      <c r="I134" s="132"/>
      <c r="J134" s="132"/>
      <c r="K134" s="132"/>
      <c r="L134" s="132"/>
      <c r="M134" s="132"/>
      <c r="N134" s="132"/>
      <c r="O134" s="132"/>
      <c r="P134" s="132"/>
      <c r="Q134" s="132"/>
      <c r="R134" s="132"/>
      <c r="S134" s="132"/>
    </row>
    <row r="135" spans="2:19" s="126" customFormat="1" x14ac:dyDescent="0.25">
      <c r="B135" s="132"/>
      <c r="C135" s="132"/>
      <c r="D135" s="132"/>
      <c r="E135" s="132"/>
      <c r="F135" s="132"/>
      <c r="G135" s="132"/>
      <c r="H135" s="132"/>
      <c r="I135" s="132"/>
      <c r="J135" s="132"/>
      <c r="K135" s="132"/>
      <c r="L135" s="132"/>
      <c r="M135" s="132"/>
      <c r="N135" s="132"/>
      <c r="O135" s="132"/>
      <c r="P135" s="132"/>
      <c r="Q135" s="132"/>
      <c r="R135" s="132"/>
      <c r="S135" s="132"/>
    </row>
    <row r="136" spans="2:19" s="126" customFormat="1" x14ac:dyDescent="0.25">
      <c r="B136" s="132"/>
      <c r="C136" s="132"/>
      <c r="D136" s="132"/>
      <c r="E136" s="132"/>
      <c r="F136" s="132"/>
      <c r="G136" s="132"/>
      <c r="H136" s="132"/>
      <c r="I136" s="132"/>
      <c r="J136" s="132"/>
      <c r="K136" s="132"/>
      <c r="L136" s="132"/>
      <c r="M136" s="132"/>
      <c r="N136" s="132"/>
      <c r="O136" s="132"/>
      <c r="P136" s="132"/>
      <c r="Q136" s="132"/>
      <c r="R136" s="132"/>
      <c r="S136" s="132"/>
    </row>
    <row r="137" spans="2:19" s="126" customFormat="1" x14ac:dyDescent="0.25">
      <c r="B137" s="132"/>
      <c r="C137" s="132"/>
      <c r="D137" s="132"/>
      <c r="E137" s="132"/>
      <c r="F137" s="132"/>
      <c r="G137" s="132"/>
      <c r="H137" s="132"/>
      <c r="I137" s="132"/>
      <c r="J137" s="132"/>
      <c r="K137" s="132"/>
      <c r="L137" s="132"/>
      <c r="M137" s="132"/>
      <c r="N137" s="132"/>
      <c r="O137" s="132"/>
      <c r="P137" s="132"/>
      <c r="Q137" s="132"/>
      <c r="R137" s="132"/>
      <c r="S137" s="132"/>
    </row>
    <row r="138" spans="2:19" s="126" customFormat="1" x14ac:dyDescent="0.25">
      <c r="B138" s="132"/>
      <c r="C138" s="132"/>
      <c r="D138" s="132"/>
      <c r="E138" s="132"/>
      <c r="F138" s="132"/>
      <c r="G138" s="132"/>
      <c r="H138" s="132"/>
      <c r="I138" s="132"/>
      <c r="J138" s="132"/>
      <c r="K138" s="132"/>
      <c r="L138" s="132"/>
      <c r="M138" s="132"/>
      <c r="N138" s="132"/>
      <c r="O138" s="132"/>
      <c r="P138" s="132"/>
      <c r="Q138" s="132"/>
      <c r="R138" s="132"/>
      <c r="S138" s="132"/>
    </row>
    <row r="139" spans="2:19" s="126" customFormat="1" x14ac:dyDescent="0.25">
      <c r="B139" s="132"/>
      <c r="C139" s="132"/>
      <c r="D139" s="132"/>
      <c r="E139" s="132"/>
      <c r="F139" s="132"/>
      <c r="G139" s="132"/>
      <c r="H139" s="132"/>
      <c r="I139" s="132"/>
      <c r="J139" s="132"/>
      <c r="K139" s="132"/>
      <c r="L139" s="132"/>
      <c r="M139" s="132"/>
      <c r="N139" s="132"/>
      <c r="O139" s="132"/>
      <c r="P139" s="132"/>
      <c r="Q139" s="132"/>
      <c r="R139" s="132"/>
      <c r="S139" s="132"/>
    </row>
    <row r="140" spans="2:19" s="126" customFormat="1" x14ac:dyDescent="0.25">
      <c r="B140" s="132"/>
      <c r="C140" s="132"/>
      <c r="D140" s="132"/>
      <c r="E140" s="132"/>
      <c r="F140" s="132"/>
      <c r="G140" s="132"/>
      <c r="H140" s="132"/>
      <c r="I140" s="132"/>
      <c r="J140" s="132"/>
      <c r="K140" s="132"/>
      <c r="L140" s="132"/>
      <c r="M140" s="132"/>
      <c r="N140" s="132"/>
      <c r="O140" s="132"/>
      <c r="P140" s="132"/>
      <c r="Q140" s="132"/>
      <c r="R140" s="132"/>
      <c r="S140" s="132"/>
    </row>
    <row r="141" spans="2:19" s="126" customFormat="1" x14ac:dyDescent="0.25">
      <c r="B141" s="132"/>
      <c r="C141" s="132"/>
      <c r="D141" s="132"/>
      <c r="E141" s="132"/>
      <c r="F141" s="132"/>
      <c r="G141" s="132"/>
      <c r="H141" s="132"/>
      <c r="I141" s="132"/>
      <c r="J141" s="132"/>
      <c r="K141" s="132"/>
      <c r="L141" s="132"/>
      <c r="M141" s="132"/>
      <c r="N141" s="132"/>
      <c r="O141" s="132"/>
      <c r="P141" s="132"/>
      <c r="Q141" s="132"/>
      <c r="R141" s="132"/>
      <c r="S141" s="132"/>
    </row>
    <row r="142" spans="2:19" s="126" customFormat="1" x14ac:dyDescent="0.25">
      <c r="B142" s="132"/>
      <c r="C142" s="132"/>
      <c r="D142" s="132"/>
      <c r="E142" s="132"/>
      <c r="F142" s="132"/>
      <c r="G142" s="132"/>
      <c r="H142" s="132"/>
      <c r="I142" s="132"/>
      <c r="J142" s="132"/>
      <c r="K142" s="132"/>
      <c r="L142" s="132"/>
      <c r="M142" s="132"/>
      <c r="N142" s="132"/>
      <c r="O142" s="132"/>
      <c r="P142" s="132"/>
      <c r="Q142" s="132"/>
      <c r="R142" s="132"/>
      <c r="S142" s="132"/>
    </row>
    <row r="143" spans="2:19" s="126" customFormat="1" x14ac:dyDescent="0.25">
      <c r="B143" s="132"/>
      <c r="C143" s="132"/>
      <c r="D143" s="132"/>
      <c r="E143" s="132"/>
      <c r="F143" s="132"/>
      <c r="G143" s="132"/>
      <c r="H143" s="132"/>
      <c r="I143" s="132"/>
      <c r="J143" s="132"/>
      <c r="K143" s="132"/>
      <c r="L143" s="132"/>
      <c r="M143" s="132"/>
      <c r="N143" s="132"/>
      <c r="O143" s="132"/>
      <c r="P143" s="132"/>
      <c r="Q143" s="132"/>
      <c r="R143" s="132"/>
      <c r="S143" s="132"/>
    </row>
    <row r="144" spans="2:19" s="126" customFormat="1" x14ac:dyDescent="0.25">
      <c r="B144" s="132"/>
      <c r="C144" s="132"/>
      <c r="D144" s="132"/>
      <c r="E144" s="132"/>
      <c r="F144" s="132"/>
      <c r="G144" s="132"/>
      <c r="H144" s="132"/>
      <c r="I144" s="132"/>
      <c r="J144" s="132"/>
      <c r="K144" s="132"/>
      <c r="L144" s="132"/>
      <c r="M144" s="132"/>
      <c r="N144" s="132"/>
      <c r="O144" s="132"/>
      <c r="P144" s="132"/>
      <c r="Q144" s="132"/>
      <c r="R144" s="132"/>
      <c r="S144" s="132"/>
    </row>
    <row r="145" spans="2:19" s="126" customFormat="1" x14ac:dyDescent="0.25">
      <c r="B145" s="132"/>
      <c r="C145" s="132"/>
      <c r="D145" s="132"/>
      <c r="E145" s="132"/>
      <c r="F145" s="132"/>
      <c r="G145" s="132"/>
      <c r="H145" s="132"/>
      <c r="I145" s="132"/>
      <c r="J145" s="132"/>
      <c r="K145" s="132"/>
      <c r="L145" s="132"/>
      <c r="M145" s="132"/>
      <c r="N145" s="132"/>
      <c r="O145" s="132"/>
      <c r="P145" s="132"/>
      <c r="Q145" s="132"/>
      <c r="R145" s="132"/>
      <c r="S145" s="132"/>
    </row>
    <row r="146" spans="2:19" s="126" customFormat="1" x14ac:dyDescent="0.25">
      <c r="B146" s="132"/>
      <c r="C146" s="132"/>
      <c r="D146" s="132"/>
      <c r="E146" s="132"/>
      <c r="F146" s="132"/>
      <c r="G146" s="132"/>
      <c r="H146" s="132"/>
      <c r="I146" s="132"/>
      <c r="J146" s="132"/>
      <c r="K146" s="132"/>
      <c r="L146" s="132"/>
      <c r="M146" s="132"/>
      <c r="N146" s="132"/>
      <c r="O146" s="132"/>
      <c r="P146" s="132"/>
      <c r="Q146" s="132"/>
      <c r="R146" s="132"/>
      <c r="S146" s="132"/>
    </row>
    <row r="147" spans="2:19" s="126" customFormat="1" x14ac:dyDescent="0.25">
      <c r="B147" s="132"/>
      <c r="C147" s="132"/>
      <c r="D147" s="132"/>
      <c r="E147" s="132"/>
      <c r="F147" s="132"/>
      <c r="G147" s="132"/>
      <c r="H147" s="132"/>
      <c r="I147" s="132"/>
      <c r="J147" s="132"/>
      <c r="K147" s="132"/>
      <c r="L147" s="132"/>
      <c r="M147" s="132"/>
      <c r="N147" s="132"/>
      <c r="O147" s="132"/>
      <c r="P147" s="132"/>
      <c r="Q147" s="132"/>
      <c r="R147" s="132"/>
      <c r="S147" s="132"/>
    </row>
    <row r="148" spans="2:19" s="126" customFormat="1" x14ac:dyDescent="0.25">
      <c r="B148" s="132"/>
      <c r="C148" s="132"/>
      <c r="D148" s="132"/>
      <c r="E148" s="132"/>
      <c r="F148" s="132"/>
      <c r="G148" s="132"/>
      <c r="H148" s="132"/>
      <c r="I148" s="132"/>
      <c r="J148" s="132"/>
      <c r="K148" s="132"/>
      <c r="L148" s="132"/>
      <c r="M148" s="132"/>
      <c r="N148" s="132"/>
      <c r="O148" s="132"/>
      <c r="P148" s="132"/>
      <c r="Q148" s="132"/>
      <c r="R148" s="132"/>
      <c r="S148" s="132"/>
    </row>
    <row r="149" spans="2:19" s="126" customFormat="1" x14ac:dyDescent="0.25">
      <c r="B149" s="132"/>
      <c r="C149" s="132"/>
      <c r="D149" s="132"/>
      <c r="E149" s="132"/>
      <c r="F149" s="132"/>
      <c r="G149" s="132"/>
      <c r="H149" s="132"/>
      <c r="I149" s="132"/>
      <c r="J149" s="132"/>
      <c r="K149" s="132"/>
      <c r="L149" s="132"/>
      <c r="M149" s="132"/>
      <c r="N149" s="132"/>
      <c r="O149" s="132"/>
      <c r="P149" s="132"/>
      <c r="Q149" s="132"/>
      <c r="R149" s="132"/>
      <c r="S149" s="132"/>
    </row>
    <row r="150" spans="2:19" s="126" customFormat="1" x14ac:dyDescent="0.25">
      <c r="B150" s="132"/>
      <c r="C150" s="132"/>
      <c r="D150" s="132"/>
      <c r="E150" s="132"/>
      <c r="F150" s="132"/>
      <c r="G150" s="132"/>
      <c r="H150" s="132"/>
      <c r="I150" s="132"/>
      <c r="J150" s="132"/>
      <c r="K150" s="132"/>
      <c r="L150" s="132"/>
      <c r="M150" s="132"/>
      <c r="N150" s="132"/>
      <c r="O150" s="132"/>
      <c r="P150" s="132"/>
      <c r="Q150" s="132"/>
      <c r="R150" s="132"/>
      <c r="S150" s="132"/>
    </row>
    <row r="151" spans="2:19" s="126" customFormat="1" x14ac:dyDescent="0.25">
      <c r="B151" s="132"/>
      <c r="C151" s="132"/>
      <c r="D151" s="132"/>
      <c r="E151" s="132"/>
      <c r="F151" s="132"/>
      <c r="G151" s="132"/>
      <c r="H151" s="132"/>
      <c r="I151" s="132"/>
      <c r="J151" s="132"/>
      <c r="K151" s="132"/>
      <c r="L151" s="132"/>
      <c r="M151" s="132"/>
      <c r="N151" s="132"/>
      <c r="O151" s="132"/>
      <c r="P151" s="132"/>
      <c r="Q151" s="132"/>
      <c r="R151" s="132"/>
      <c r="S151" s="132"/>
    </row>
    <row r="152" spans="2:19" s="126" customFormat="1" x14ac:dyDescent="0.25">
      <c r="B152" s="132"/>
      <c r="C152" s="132"/>
      <c r="D152" s="132"/>
      <c r="E152" s="132"/>
      <c r="F152" s="132"/>
      <c r="G152" s="132"/>
      <c r="H152" s="132"/>
      <c r="I152" s="132"/>
      <c r="J152" s="132"/>
      <c r="K152" s="132"/>
      <c r="L152" s="132"/>
      <c r="M152" s="132"/>
      <c r="N152" s="132"/>
      <c r="O152" s="132"/>
      <c r="P152" s="132"/>
      <c r="Q152" s="132"/>
      <c r="R152" s="132"/>
      <c r="S152" s="132"/>
    </row>
    <row r="153" spans="2:19" s="126" customFormat="1" x14ac:dyDescent="0.25">
      <c r="B153" s="132"/>
      <c r="C153" s="132"/>
      <c r="D153" s="132"/>
      <c r="E153" s="132"/>
      <c r="F153" s="132"/>
      <c r="G153" s="132"/>
      <c r="H153" s="132"/>
      <c r="I153" s="132"/>
      <c r="J153" s="132"/>
      <c r="K153" s="132"/>
      <c r="L153" s="132"/>
      <c r="M153" s="132"/>
      <c r="N153" s="132"/>
      <c r="O153" s="132"/>
      <c r="P153" s="132"/>
      <c r="Q153" s="132"/>
      <c r="R153" s="132"/>
      <c r="S153" s="132"/>
    </row>
    <row r="154" spans="2:19" s="126" customFormat="1" x14ac:dyDescent="0.25">
      <c r="B154" s="132"/>
      <c r="C154" s="132"/>
      <c r="D154" s="132"/>
      <c r="E154" s="132"/>
      <c r="F154" s="132"/>
      <c r="G154" s="132"/>
      <c r="H154" s="132"/>
      <c r="I154" s="132"/>
      <c r="J154" s="132"/>
      <c r="K154" s="132"/>
      <c r="L154" s="132"/>
      <c r="M154" s="132"/>
      <c r="N154" s="132"/>
      <c r="O154" s="132"/>
      <c r="P154" s="132"/>
      <c r="Q154" s="132"/>
      <c r="R154" s="132"/>
      <c r="S154" s="132"/>
    </row>
    <row r="155" spans="2:19" s="126" customFormat="1" x14ac:dyDescent="0.25">
      <c r="B155" s="132"/>
      <c r="C155" s="132"/>
      <c r="D155" s="132"/>
      <c r="E155" s="132"/>
      <c r="F155" s="132"/>
      <c r="G155" s="132"/>
      <c r="H155" s="132"/>
      <c r="I155" s="132"/>
      <c r="J155" s="132"/>
      <c r="K155" s="132"/>
      <c r="L155" s="132"/>
      <c r="M155" s="132"/>
      <c r="N155" s="132"/>
      <c r="O155" s="132"/>
      <c r="P155" s="132"/>
      <c r="Q155" s="132"/>
      <c r="R155" s="132"/>
      <c r="S155" s="132"/>
    </row>
    <row r="156" spans="2:19" s="126" customFormat="1" x14ac:dyDescent="0.25">
      <c r="B156" s="132"/>
      <c r="C156" s="132"/>
      <c r="D156" s="132"/>
      <c r="E156" s="132"/>
      <c r="F156" s="132"/>
      <c r="G156" s="132"/>
      <c r="H156" s="132"/>
      <c r="I156" s="132"/>
      <c r="J156" s="132"/>
      <c r="K156" s="132"/>
      <c r="L156" s="132"/>
      <c r="M156" s="132"/>
      <c r="N156" s="132"/>
      <c r="O156" s="132"/>
      <c r="P156" s="132"/>
      <c r="Q156" s="132"/>
      <c r="R156" s="132"/>
      <c r="S156" s="132"/>
    </row>
    <row r="157" spans="2:19" s="126" customFormat="1" x14ac:dyDescent="0.25">
      <c r="B157" s="132"/>
      <c r="C157" s="132"/>
      <c r="D157" s="132"/>
      <c r="E157" s="132"/>
      <c r="F157" s="132"/>
      <c r="G157" s="132"/>
      <c r="H157" s="132"/>
      <c r="I157" s="132"/>
      <c r="J157" s="132"/>
      <c r="K157" s="132"/>
      <c r="L157" s="132"/>
      <c r="M157" s="132"/>
      <c r="N157" s="132"/>
      <c r="O157" s="132"/>
      <c r="P157" s="132"/>
      <c r="Q157" s="132"/>
      <c r="R157" s="132"/>
      <c r="S157" s="132"/>
    </row>
    <row r="158" spans="2:19" s="126" customFormat="1" x14ac:dyDescent="0.25">
      <c r="B158" s="132"/>
      <c r="C158" s="132"/>
      <c r="D158" s="132"/>
      <c r="E158" s="132"/>
      <c r="F158" s="132"/>
      <c r="G158" s="132"/>
      <c r="H158" s="132"/>
      <c r="I158" s="132"/>
      <c r="J158" s="132"/>
      <c r="K158" s="132"/>
      <c r="L158" s="132"/>
      <c r="M158" s="132"/>
      <c r="N158" s="132"/>
      <c r="O158" s="132"/>
      <c r="P158" s="132"/>
      <c r="Q158" s="132"/>
      <c r="R158" s="132"/>
      <c r="S158" s="132"/>
    </row>
    <row r="159" spans="2:19" s="126" customFormat="1" x14ac:dyDescent="0.25">
      <c r="B159" s="132"/>
      <c r="C159" s="132"/>
      <c r="D159" s="132"/>
      <c r="E159" s="132"/>
      <c r="F159" s="132"/>
      <c r="G159" s="132"/>
      <c r="H159" s="132"/>
      <c r="I159" s="132"/>
      <c r="J159" s="132"/>
      <c r="K159" s="132"/>
      <c r="L159" s="132"/>
      <c r="M159" s="132"/>
      <c r="N159" s="132"/>
      <c r="O159" s="132"/>
      <c r="P159" s="132"/>
      <c r="Q159" s="132"/>
      <c r="R159" s="132"/>
      <c r="S159" s="132"/>
    </row>
    <row r="160" spans="2:19" s="126" customFormat="1" x14ac:dyDescent="0.25">
      <c r="B160" s="132"/>
      <c r="C160" s="132"/>
      <c r="D160" s="132"/>
      <c r="E160" s="132"/>
      <c r="F160" s="132"/>
      <c r="G160" s="132"/>
      <c r="H160" s="132"/>
      <c r="I160" s="132"/>
      <c r="J160" s="132"/>
      <c r="K160" s="132"/>
      <c r="L160" s="132"/>
      <c r="M160" s="132"/>
      <c r="N160" s="132"/>
      <c r="O160" s="132"/>
      <c r="P160" s="132"/>
      <c r="Q160" s="132"/>
      <c r="R160" s="132"/>
      <c r="S160" s="132"/>
    </row>
    <row r="161" spans="2:19" s="126" customFormat="1" x14ac:dyDescent="0.25">
      <c r="B161" s="132"/>
      <c r="C161" s="132"/>
      <c r="D161" s="132"/>
      <c r="E161" s="132"/>
      <c r="F161" s="132"/>
      <c r="G161" s="132"/>
      <c r="H161" s="132"/>
      <c r="I161" s="132"/>
      <c r="J161" s="132"/>
      <c r="K161" s="132"/>
      <c r="L161" s="132"/>
      <c r="M161" s="132"/>
      <c r="N161" s="132"/>
      <c r="O161" s="132"/>
      <c r="P161" s="132"/>
      <c r="Q161" s="132"/>
      <c r="R161" s="132"/>
      <c r="S161" s="132"/>
    </row>
    <row r="162" spans="2:19" s="126" customFormat="1" x14ac:dyDescent="0.25">
      <c r="B162" s="132"/>
      <c r="C162" s="132"/>
      <c r="D162" s="132"/>
      <c r="E162" s="132"/>
      <c r="F162" s="132"/>
      <c r="G162" s="132"/>
      <c r="H162" s="132"/>
      <c r="I162" s="132"/>
      <c r="J162" s="132"/>
      <c r="K162" s="132"/>
      <c r="L162" s="132"/>
      <c r="M162" s="132"/>
      <c r="N162" s="132"/>
      <c r="O162" s="132"/>
      <c r="P162" s="132"/>
      <c r="Q162" s="132"/>
      <c r="R162" s="132"/>
      <c r="S162" s="132"/>
    </row>
    <row r="163" spans="2:19" s="126" customFormat="1" x14ac:dyDescent="0.25">
      <c r="B163" s="132"/>
      <c r="C163" s="132"/>
      <c r="D163" s="132"/>
      <c r="E163" s="132"/>
      <c r="F163" s="132"/>
      <c r="G163" s="132"/>
      <c r="H163" s="132"/>
      <c r="I163" s="132"/>
      <c r="J163" s="132"/>
      <c r="K163" s="132"/>
      <c r="L163" s="132"/>
      <c r="M163" s="132"/>
      <c r="N163" s="132"/>
      <c r="O163" s="132"/>
      <c r="P163" s="132"/>
      <c r="Q163" s="132"/>
      <c r="R163" s="132"/>
      <c r="S163" s="132"/>
    </row>
    <row r="164" spans="2:19" s="126" customFormat="1" x14ac:dyDescent="0.25">
      <c r="B164" s="132"/>
      <c r="C164" s="132"/>
      <c r="D164" s="132"/>
      <c r="E164" s="132"/>
      <c r="F164" s="132"/>
      <c r="G164" s="132"/>
      <c r="H164" s="132"/>
      <c r="I164" s="132"/>
      <c r="J164" s="132"/>
      <c r="K164" s="132"/>
      <c r="L164" s="132"/>
      <c r="M164" s="132"/>
      <c r="N164" s="132"/>
      <c r="O164" s="132"/>
      <c r="P164" s="132"/>
      <c r="Q164" s="132"/>
      <c r="R164" s="132"/>
      <c r="S164" s="132"/>
    </row>
    <row r="165" spans="2:19" s="126" customFormat="1" x14ac:dyDescent="0.25">
      <c r="B165" s="132"/>
      <c r="C165" s="132"/>
      <c r="D165" s="132"/>
      <c r="E165" s="132"/>
      <c r="F165" s="132"/>
      <c r="G165" s="132"/>
      <c r="H165" s="132"/>
      <c r="I165" s="132"/>
      <c r="J165" s="132"/>
      <c r="K165" s="132"/>
      <c r="L165" s="132"/>
      <c r="M165" s="132"/>
      <c r="N165" s="132"/>
      <c r="O165" s="132"/>
      <c r="P165" s="132"/>
      <c r="Q165" s="132"/>
      <c r="R165" s="132"/>
      <c r="S165" s="132"/>
    </row>
    <row r="166" spans="2:19" s="126" customFormat="1" x14ac:dyDescent="0.25">
      <c r="B166" s="132"/>
      <c r="C166" s="132"/>
      <c r="D166" s="132"/>
      <c r="E166" s="132"/>
      <c r="F166" s="132"/>
      <c r="G166" s="132"/>
      <c r="H166" s="132"/>
      <c r="I166" s="132"/>
      <c r="J166" s="132"/>
      <c r="K166" s="132"/>
      <c r="L166" s="132"/>
      <c r="M166" s="132"/>
      <c r="N166" s="132"/>
      <c r="O166" s="132"/>
      <c r="P166" s="132"/>
      <c r="Q166" s="132"/>
      <c r="R166" s="132"/>
      <c r="S166" s="132"/>
    </row>
    <row r="167" spans="2:19" s="126" customFormat="1" x14ac:dyDescent="0.25">
      <c r="B167" s="132"/>
      <c r="C167" s="132"/>
      <c r="D167" s="132"/>
      <c r="E167" s="132"/>
      <c r="F167" s="132"/>
      <c r="G167" s="132"/>
      <c r="H167" s="132"/>
      <c r="I167" s="132"/>
      <c r="J167" s="132"/>
      <c r="K167" s="132"/>
      <c r="L167" s="132"/>
      <c r="M167" s="132"/>
      <c r="N167" s="132"/>
      <c r="O167" s="132"/>
      <c r="P167" s="132"/>
      <c r="Q167" s="132"/>
      <c r="R167" s="132"/>
      <c r="S167" s="132"/>
    </row>
    <row r="168" spans="2:19" s="126" customFormat="1" x14ac:dyDescent="0.25">
      <c r="B168" s="132"/>
      <c r="C168" s="132"/>
      <c r="D168" s="132"/>
      <c r="E168" s="132"/>
      <c r="F168" s="132"/>
      <c r="G168" s="132"/>
      <c r="H168" s="132"/>
      <c r="I168" s="132"/>
      <c r="J168" s="132"/>
      <c r="K168" s="132"/>
      <c r="L168" s="132"/>
      <c r="M168" s="132"/>
      <c r="N168" s="132"/>
      <c r="O168" s="132"/>
      <c r="P168" s="132"/>
      <c r="Q168" s="132"/>
      <c r="R168" s="132"/>
      <c r="S168" s="132"/>
    </row>
    <row r="169" spans="2:19" s="126" customFormat="1" x14ac:dyDescent="0.25">
      <c r="B169" s="132"/>
      <c r="C169" s="132"/>
      <c r="D169" s="132"/>
      <c r="E169" s="132"/>
      <c r="F169" s="132"/>
      <c r="G169" s="132"/>
      <c r="H169" s="132"/>
      <c r="I169" s="132"/>
      <c r="J169" s="132"/>
      <c r="K169" s="132"/>
      <c r="L169" s="132"/>
      <c r="M169" s="132"/>
      <c r="N169" s="132"/>
      <c r="O169" s="132"/>
      <c r="P169" s="132"/>
      <c r="Q169" s="132"/>
      <c r="R169" s="132"/>
      <c r="S169" s="132"/>
    </row>
    <row r="170" spans="2:19" s="126" customFormat="1" x14ac:dyDescent="0.25">
      <c r="B170" s="132"/>
      <c r="C170" s="132"/>
      <c r="D170" s="132"/>
      <c r="E170" s="132"/>
      <c r="F170" s="132"/>
      <c r="G170" s="132"/>
      <c r="H170" s="132"/>
      <c r="I170" s="132"/>
      <c r="J170" s="132"/>
      <c r="K170" s="132"/>
      <c r="L170" s="132"/>
      <c r="M170" s="132"/>
      <c r="N170" s="132"/>
      <c r="O170" s="132"/>
      <c r="P170" s="132"/>
      <c r="Q170" s="132"/>
      <c r="R170" s="132"/>
      <c r="S170" s="132"/>
    </row>
    <row r="171" spans="2:19" s="126" customFormat="1" x14ac:dyDescent="0.25">
      <c r="B171" s="132"/>
      <c r="C171" s="132"/>
      <c r="D171" s="132"/>
      <c r="E171" s="132"/>
      <c r="F171" s="132"/>
      <c r="G171" s="132"/>
      <c r="H171" s="132"/>
      <c r="I171" s="132"/>
      <c r="J171" s="132"/>
      <c r="K171" s="132"/>
      <c r="L171" s="132"/>
      <c r="M171" s="132"/>
      <c r="N171" s="132"/>
      <c r="O171" s="132"/>
      <c r="P171" s="132"/>
      <c r="Q171" s="132"/>
      <c r="R171" s="132"/>
      <c r="S171" s="132"/>
    </row>
    <row r="172" spans="2:19" s="126" customFormat="1" x14ac:dyDescent="0.25">
      <c r="B172" s="132"/>
      <c r="C172" s="132"/>
      <c r="D172" s="132"/>
      <c r="E172" s="132"/>
      <c r="F172" s="132"/>
      <c r="G172" s="132"/>
      <c r="H172" s="132"/>
      <c r="I172" s="132"/>
      <c r="J172" s="132"/>
      <c r="K172" s="132"/>
      <c r="L172" s="132"/>
      <c r="M172" s="132"/>
      <c r="N172" s="132"/>
      <c r="O172" s="132"/>
      <c r="P172" s="132"/>
      <c r="Q172" s="132"/>
      <c r="R172" s="132"/>
      <c r="S172" s="132"/>
    </row>
    <row r="173" spans="2:19" s="126" customFormat="1" x14ac:dyDescent="0.25">
      <c r="B173" s="132"/>
      <c r="C173" s="132"/>
      <c r="D173" s="132"/>
      <c r="E173" s="132"/>
      <c r="F173" s="132"/>
      <c r="G173" s="132"/>
      <c r="H173" s="132"/>
      <c r="I173" s="132"/>
      <c r="J173" s="132"/>
      <c r="K173" s="132"/>
      <c r="L173" s="132"/>
      <c r="M173" s="132"/>
      <c r="N173" s="132"/>
      <c r="O173" s="132"/>
      <c r="P173" s="132"/>
      <c r="Q173" s="132"/>
      <c r="R173" s="132"/>
      <c r="S173" s="132"/>
    </row>
    <row r="174" spans="2:19" s="126" customFormat="1" x14ac:dyDescent="0.25">
      <c r="B174" s="132"/>
      <c r="C174" s="132"/>
      <c r="D174" s="132"/>
      <c r="E174" s="132"/>
      <c r="F174" s="132"/>
      <c r="G174" s="132"/>
      <c r="H174" s="132"/>
      <c r="I174" s="132"/>
      <c r="J174" s="132"/>
      <c r="K174" s="132"/>
      <c r="L174" s="132"/>
      <c r="M174" s="132"/>
      <c r="N174" s="132"/>
      <c r="O174" s="132"/>
      <c r="P174" s="132"/>
      <c r="Q174" s="132"/>
      <c r="R174" s="132"/>
      <c r="S174" s="132"/>
    </row>
    <row r="175" spans="2:19" s="126" customFormat="1" x14ac:dyDescent="0.25">
      <c r="B175" s="132"/>
      <c r="C175" s="132"/>
      <c r="D175" s="132"/>
      <c r="E175" s="132"/>
      <c r="F175" s="132"/>
      <c r="G175" s="132"/>
      <c r="H175" s="132"/>
      <c r="I175" s="132"/>
      <c r="J175" s="132"/>
      <c r="K175" s="132"/>
      <c r="L175" s="132"/>
      <c r="M175" s="132"/>
      <c r="N175" s="132"/>
      <c r="O175" s="132"/>
      <c r="P175" s="132"/>
      <c r="Q175" s="132"/>
      <c r="R175" s="132"/>
      <c r="S175" s="132"/>
    </row>
    <row r="176" spans="2:19" s="126" customFormat="1" x14ac:dyDescent="0.25">
      <c r="B176" s="132"/>
      <c r="C176" s="132"/>
      <c r="D176" s="132"/>
      <c r="E176" s="132"/>
      <c r="F176" s="132"/>
      <c r="G176" s="132"/>
      <c r="H176" s="132"/>
      <c r="I176" s="132"/>
      <c r="J176" s="132"/>
      <c r="K176" s="132"/>
      <c r="L176" s="132"/>
      <c r="M176" s="132"/>
      <c r="N176" s="132"/>
      <c r="O176" s="132"/>
      <c r="P176" s="132"/>
      <c r="Q176" s="132"/>
      <c r="R176" s="132"/>
      <c r="S176" s="132"/>
    </row>
    <row r="177" spans="2:19" s="126" customFormat="1" x14ac:dyDescent="0.25">
      <c r="B177" s="132"/>
      <c r="C177" s="132"/>
      <c r="D177" s="132"/>
      <c r="E177" s="132"/>
      <c r="F177" s="132"/>
      <c r="G177" s="132"/>
      <c r="H177" s="132"/>
      <c r="I177" s="132"/>
      <c r="J177" s="132"/>
      <c r="K177" s="132"/>
      <c r="L177" s="132"/>
      <c r="M177" s="132"/>
      <c r="N177" s="132"/>
      <c r="O177" s="132"/>
      <c r="P177" s="132"/>
      <c r="Q177" s="132"/>
      <c r="R177" s="132"/>
      <c r="S177" s="132"/>
    </row>
    <row r="178" spans="2:19" s="126" customFormat="1" x14ac:dyDescent="0.25">
      <c r="B178" s="132"/>
      <c r="C178" s="132"/>
      <c r="D178" s="132"/>
      <c r="E178" s="132"/>
      <c r="F178" s="132"/>
      <c r="G178" s="132"/>
      <c r="H178" s="132"/>
      <c r="I178" s="132"/>
      <c r="J178" s="132"/>
      <c r="K178" s="132"/>
      <c r="L178" s="132"/>
      <c r="M178" s="132"/>
      <c r="N178" s="132"/>
      <c r="O178" s="132"/>
      <c r="P178" s="132"/>
      <c r="Q178" s="132"/>
      <c r="R178" s="132"/>
      <c r="S178" s="132"/>
    </row>
    <row r="179" spans="2:19" s="126" customFormat="1" x14ac:dyDescent="0.25">
      <c r="B179" s="132"/>
      <c r="C179" s="132"/>
      <c r="D179" s="132"/>
      <c r="E179" s="132"/>
      <c r="F179" s="132"/>
      <c r="G179" s="132"/>
      <c r="H179" s="132"/>
      <c r="I179" s="132"/>
      <c r="J179" s="132"/>
      <c r="K179" s="132"/>
      <c r="L179" s="132"/>
      <c r="M179" s="132"/>
      <c r="N179" s="132"/>
      <c r="O179" s="132"/>
      <c r="P179" s="132"/>
      <c r="Q179" s="132"/>
      <c r="R179" s="132"/>
      <c r="S179" s="132"/>
    </row>
    <row r="180" spans="2:19" s="126" customFormat="1" x14ac:dyDescent="0.25">
      <c r="B180" s="132"/>
      <c r="C180" s="132"/>
      <c r="D180" s="132"/>
      <c r="E180" s="132"/>
      <c r="F180" s="132"/>
      <c r="G180" s="132"/>
      <c r="H180" s="132"/>
      <c r="I180" s="132"/>
      <c r="J180" s="132"/>
      <c r="K180" s="132"/>
      <c r="L180" s="132"/>
      <c r="M180" s="132"/>
      <c r="N180" s="132"/>
      <c r="O180" s="132"/>
      <c r="P180" s="132"/>
      <c r="Q180" s="132"/>
      <c r="R180" s="132"/>
      <c r="S180" s="132"/>
    </row>
    <row r="181" spans="2:19" s="126" customFormat="1" x14ac:dyDescent="0.25">
      <c r="B181" s="132"/>
      <c r="C181" s="132"/>
      <c r="D181" s="132"/>
      <c r="E181" s="132"/>
      <c r="F181" s="132"/>
      <c r="G181" s="132"/>
      <c r="H181" s="132"/>
      <c r="I181" s="132"/>
      <c r="J181" s="132"/>
      <c r="K181" s="132"/>
      <c r="L181" s="132"/>
      <c r="M181" s="132"/>
      <c r="N181" s="132"/>
      <c r="O181" s="132"/>
      <c r="P181" s="132"/>
      <c r="Q181" s="132"/>
      <c r="R181" s="132"/>
      <c r="S181" s="132"/>
    </row>
    <row r="182" spans="2:19" s="126" customFormat="1" x14ac:dyDescent="0.25">
      <c r="B182" s="132"/>
      <c r="C182" s="132"/>
      <c r="D182" s="132"/>
      <c r="E182" s="132"/>
      <c r="F182" s="132"/>
      <c r="G182" s="132"/>
      <c r="H182" s="132"/>
      <c r="I182" s="132"/>
      <c r="J182" s="132"/>
      <c r="K182" s="132"/>
      <c r="L182" s="132"/>
      <c r="M182" s="132"/>
      <c r="N182" s="132"/>
      <c r="O182" s="132"/>
      <c r="P182" s="132"/>
      <c r="Q182" s="132"/>
      <c r="R182" s="132"/>
      <c r="S182" s="132"/>
    </row>
    <row r="183" spans="2:19" s="126" customFormat="1" x14ac:dyDescent="0.25">
      <c r="B183" s="132"/>
      <c r="C183" s="132"/>
      <c r="D183" s="132"/>
      <c r="E183" s="132"/>
      <c r="F183" s="132"/>
      <c r="G183" s="132"/>
      <c r="H183" s="132"/>
      <c r="I183" s="132"/>
      <c r="J183" s="132"/>
      <c r="K183" s="132"/>
      <c r="L183" s="132"/>
      <c r="M183" s="132"/>
      <c r="N183" s="132"/>
      <c r="O183" s="132"/>
      <c r="P183" s="132"/>
      <c r="Q183" s="132"/>
      <c r="R183" s="132"/>
      <c r="S183" s="132"/>
    </row>
    <row r="184" spans="2:19" s="126" customFormat="1" x14ac:dyDescent="0.25">
      <c r="B184" s="132"/>
      <c r="C184" s="132"/>
      <c r="D184" s="132"/>
      <c r="E184" s="132"/>
      <c r="F184" s="132"/>
      <c r="G184" s="132"/>
      <c r="H184" s="132"/>
      <c r="I184" s="132"/>
      <c r="J184" s="132"/>
      <c r="K184" s="132"/>
      <c r="L184" s="132"/>
      <c r="M184" s="132"/>
      <c r="N184" s="132"/>
      <c r="O184" s="132"/>
      <c r="P184" s="132"/>
      <c r="Q184" s="132"/>
      <c r="R184" s="132"/>
      <c r="S184" s="132"/>
    </row>
    <row r="185" spans="2:19" s="126" customFormat="1" x14ac:dyDescent="0.25">
      <c r="B185" s="132"/>
      <c r="C185" s="132"/>
      <c r="D185" s="132"/>
      <c r="E185" s="132"/>
      <c r="F185" s="132"/>
      <c r="G185" s="132"/>
      <c r="H185" s="132"/>
      <c r="I185" s="132"/>
      <c r="J185" s="132"/>
      <c r="K185" s="132"/>
      <c r="L185" s="132"/>
      <c r="M185" s="132"/>
      <c r="N185" s="132"/>
      <c r="O185" s="132"/>
      <c r="P185" s="132"/>
      <c r="Q185" s="132"/>
      <c r="R185" s="132"/>
      <c r="S185" s="132"/>
    </row>
    <row r="186" spans="2:19" s="126" customFormat="1" x14ac:dyDescent="0.25">
      <c r="B186" s="132"/>
      <c r="C186" s="132"/>
      <c r="D186" s="132"/>
      <c r="E186" s="132"/>
      <c r="F186" s="132"/>
      <c r="G186" s="132"/>
      <c r="H186" s="132"/>
      <c r="I186" s="132"/>
      <c r="J186" s="132"/>
      <c r="K186" s="132"/>
      <c r="L186" s="132"/>
      <c r="M186" s="132"/>
      <c r="N186" s="132"/>
      <c r="O186" s="132"/>
      <c r="P186" s="132"/>
      <c r="Q186" s="132"/>
      <c r="R186" s="132"/>
      <c r="S186" s="132"/>
    </row>
    <row r="187" spans="2:19" s="126" customFormat="1" x14ac:dyDescent="0.25">
      <c r="B187" s="132"/>
      <c r="C187" s="132"/>
      <c r="D187" s="132"/>
      <c r="E187" s="132"/>
      <c r="F187" s="132"/>
      <c r="G187" s="132"/>
      <c r="H187" s="132"/>
      <c r="I187" s="132"/>
      <c r="J187" s="132"/>
      <c r="K187" s="132"/>
      <c r="L187" s="132"/>
      <c r="M187" s="132"/>
      <c r="N187" s="132"/>
      <c r="O187" s="132"/>
      <c r="P187" s="132"/>
      <c r="Q187" s="132"/>
      <c r="R187" s="132"/>
      <c r="S187" s="132"/>
    </row>
    <row r="188" spans="2:19" s="126" customFormat="1" x14ac:dyDescent="0.25">
      <c r="B188" s="132"/>
      <c r="C188" s="132"/>
      <c r="D188" s="132"/>
      <c r="E188" s="132"/>
      <c r="F188" s="132"/>
      <c r="G188" s="132"/>
      <c r="H188" s="132"/>
      <c r="I188" s="132"/>
      <c r="J188" s="132"/>
      <c r="K188" s="132"/>
      <c r="L188" s="132"/>
      <c r="M188" s="132"/>
      <c r="N188" s="132"/>
      <c r="O188" s="132"/>
      <c r="P188" s="132"/>
      <c r="Q188" s="132"/>
      <c r="R188" s="132"/>
      <c r="S188" s="132"/>
    </row>
    <row r="189" spans="2:19" s="126" customFormat="1" x14ac:dyDescent="0.25">
      <c r="B189" s="132"/>
      <c r="C189" s="132"/>
      <c r="D189" s="132"/>
      <c r="E189" s="132"/>
      <c r="F189" s="132"/>
      <c r="G189" s="132"/>
      <c r="H189" s="132"/>
      <c r="I189" s="132"/>
      <c r="J189" s="132"/>
      <c r="K189" s="132"/>
      <c r="L189" s="132"/>
      <c r="M189" s="132"/>
      <c r="N189" s="132"/>
      <c r="O189" s="132"/>
      <c r="P189" s="132"/>
      <c r="Q189" s="132"/>
      <c r="R189" s="132"/>
      <c r="S189" s="132"/>
    </row>
    <row r="190" spans="2:19" s="126" customFormat="1" x14ac:dyDescent="0.25">
      <c r="B190" s="132"/>
      <c r="C190" s="132"/>
      <c r="D190" s="132"/>
      <c r="E190" s="132"/>
      <c r="F190" s="132"/>
      <c r="G190" s="132"/>
      <c r="H190" s="132"/>
      <c r="I190" s="132"/>
      <c r="J190" s="132"/>
      <c r="K190" s="132"/>
      <c r="L190" s="132"/>
      <c r="M190" s="132"/>
      <c r="N190" s="132"/>
      <c r="O190" s="132"/>
      <c r="P190" s="132"/>
      <c r="Q190" s="132"/>
      <c r="R190" s="132"/>
      <c r="S190" s="132"/>
    </row>
    <row r="191" spans="2:19" s="126" customFormat="1" x14ac:dyDescent="0.25">
      <c r="B191" s="132"/>
      <c r="C191" s="132"/>
      <c r="D191" s="132"/>
      <c r="E191" s="132"/>
      <c r="F191" s="132"/>
      <c r="G191" s="132"/>
      <c r="H191" s="132"/>
      <c r="I191" s="132"/>
      <c r="J191" s="132"/>
      <c r="K191" s="132"/>
      <c r="L191" s="132"/>
      <c r="M191" s="132"/>
      <c r="N191" s="132"/>
      <c r="O191" s="132"/>
      <c r="P191" s="132"/>
      <c r="Q191" s="132"/>
      <c r="R191" s="132"/>
      <c r="S191" s="132"/>
    </row>
    <row r="192" spans="2:19" s="126" customFormat="1" x14ac:dyDescent="0.25">
      <c r="B192" s="132"/>
      <c r="C192" s="132"/>
      <c r="D192" s="132"/>
      <c r="E192" s="132"/>
      <c r="F192" s="132"/>
      <c r="G192" s="132"/>
      <c r="H192" s="132"/>
      <c r="I192" s="132"/>
      <c r="J192" s="132"/>
      <c r="K192" s="132"/>
      <c r="L192" s="132"/>
      <c r="M192" s="132"/>
      <c r="N192" s="132"/>
      <c r="O192" s="132"/>
      <c r="P192" s="132"/>
      <c r="Q192" s="132"/>
      <c r="R192" s="132"/>
      <c r="S192" s="132"/>
    </row>
    <row r="193" spans="2:19" s="126" customFormat="1" x14ac:dyDescent="0.25">
      <c r="B193" s="132"/>
      <c r="C193" s="132"/>
      <c r="D193" s="132"/>
      <c r="E193" s="132"/>
      <c r="F193" s="132"/>
      <c r="G193" s="132"/>
      <c r="H193" s="132"/>
      <c r="I193" s="132"/>
      <c r="J193" s="132"/>
      <c r="K193" s="132"/>
      <c r="L193" s="132"/>
      <c r="M193" s="132"/>
      <c r="N193" s="132"/>
      <c r="O193" s="132"/>
      <c r="P193" s="132"/>
      <c r="Q193" s="132"/>
      <c r="R193" s="132"/>
      <c r="S193" s="132"/>
    </row>
    <row r="194" spans="2:19" s="126" customFormat="1" x14ac:dyDescent="0.25">
      <c r="B194" s="132"/>
      <c r="C194" s="132"/>
      <c r="D194" s="132"/>
      <c r="E194" s="132"/>
      <c r="F194" s="132"/>
      <c r="G194" s="132"/>
      <c r="H194" s="132"/>
      <c r="I194" s="132"/>
      <c r="J194" s="132"/>
      <c r="K194" s="132"/>
      <c r="L194" s="132"/>
      <c r="M194" s="132"/>
      <c r="N194" s="132"/>
      <c r="O194" s="132"/>
      <c r="P194" s="132"/>
      <c r="Q194" s="132"/>
      <c r="R194" s="132"/>
      <c r="S194" s="132"/>
    </row>
    <row r="195" spans="2:19" s="126" customFormat="1" x14ac:dyDescent="0.25">
      <c r="B195" s="132"/>
      <c r="C195" s="132"/>
      <c r="D195" s="132"/>
      <c r="E195" s="132"/>
      <c r="F195" s="132"/>
      <c r="G195" s="132"/>
      <c r="H195" s="132"/>
      <c r="I195" s="132"/>
      <c r="J195" s="132"/>
      <c r="K195" s="132"/>
      <c r="L195" s="132"/>
      <c r="M195" s="132"/>
      <c r="N195" s="132"/>
      <c r="O195" s="132"/>
      <c r="P195" s="132"/>
      <c r="Q195" s="132"/>
      <c r="R195" s="132"/>
      <c r="S195" s="132"/>
    </row>
    <row r="196" spans="2:19" s="126" customFormat="1" x14ac:dyDescent="0.25">
      <c r="B196" s="132"/>
      <c r="C196" s="132"/>
      <c r="D196" s="132"/>
      <c r="E196" s="132"/>
      <c r="F196" s="132"/>
      <c r="G196" s="132"/>
      <c r="H196" s="132"/>
      <c r="I196" s="132"/>
      <c r="J196" s="132"/>
      <c r="K196" s="132"/>
      <c r="L196" s="132"/>
      <c r="M196" s="132"/>
      <c r="N196" s="132"/>
      <c r="O196" s="132"/>
      <c r="P196" s="132"/>
      <c r="Q196" s="132"/>
      <c r="R196" s="132"/>
      <c r="S196" s="132"/>
    </row>
    <row r="197" spans="2:19" s="126" customFormat="1" x14ac:dyDescent="0.25">
      <c r="B197" s="132"/>
      <c r="C197" s="132"/>
      <c r="D197" s="132"/>
      <c r="E197" s="132"/>
      <c r="F197" s="132"/>
      <c r="G197" s="132"/>
      <c r="H197" s="132"/>
      <c r="I197" s="132"/>
      <c r="J197" s="132"/>
      <c r="K197" s="132"/>
      <c r="L197" s="132"/>
      <c r="M197" s="132"/>
      <c r="N197" s="132"/>
      <c r="O197" s="132"/>
      <c r="P197" s="132"/>
      <c r="Q197" s="132"/>
      <c r="R197" s="132"/>
      <c r="S197" s="132"/>
    </row>
    <row r="198" spans="2:19" s="126" customFormat="1" x14ac:dyDescent="0.25">
      <c r="B198" s="132"/>
      <c r="C198" s="132"/>
      <c r="D198" s="132"/>
      <c r="E198" s="132"/>
      <c r="F198" s="132"/>
      <c r="G198" s="132"/>
      <c r="H198" s="132"/>
      <c r="I198" s="132"/>
      <c r="J198" s="132"/>
      <c r="K198" s="132"/>
      <c r="L198" s="132"/>
      <c r="M198" s="132"/>
      <c r="N198" s="132"/>
      <c r="O198" s="132"/>
      <c r="P198" s="132"/>
      <c r="Q198" s="132"/>
      <c r="R198" s="132"/>
      <c r="S198" s="132"/>
    </row>
    <row r="199" spans="2:19" s="126" customFormat="1" x14ac:dyDescent="0.25">
      <c r="B199" s="132"/>
      <c r="C199" s="132"/>
      <c r="D199" s="132"/>
      <c r="E199" s="132"/>
      <c r="F199" s="132"/>
      <c r="G199" s="132"/>
      <c r="H199" s="132"/>
      <c r="I199" s="132"/>
      <c r="J199" s="132"/>
      <c r="K199" s="132"/>
      <c r="L199" s="132"/>
      <c r="M199" s="132"/>
      <c r="N199" s="132"/>
      <c r="O199" s="132"/>
      <c r="P199" s="132"/>
      <c r="Q199" s="132"/>
      <c r="R199" s="132"/>
      <c r="S199" s="132"/>
    </row>
    <row r="200" spans="2:19" s="126" customFormat="1" x14ac:dyDescent="0.25">
      <c r="B200" s="132"/>
      <c r="C200" s="132"/>
      <c r="D200" s="132"/>
      <c r="E200" s="132"/>
      <c r="F200" s="132"/>
      <c r="G200" s="132"/>
      <c r="H200" s="132"/>
      <c r="I200" s="132"/>
      <c r="J200" s="132"/>
      <c r="K200" s="132"/>
      <c r="L200" s="132"/>
      <c r="M200" s="132"/>
      <c r="N200" s="132"/>
      <c r="O200" s="132"/>
      <c r="P200" s="132"/>
      <c r="Q200" s="132"/>
      <c r="R200" s="132"/>
      <c r="S200" s="132"/>
    </row>
    <row r="201" spans="2:19" s="126" customFormat="1" x14ac:dyDescent="0.25">
      <c r="B201" s="132"/>
      <c r="C201" s="132"/>
      <c r="D201" s="132"/>
      <c r="E201" s="132"/>
      <c r="F201" s="132"/>
      <c r="G201" s="132"/>
      <c r="H201" s="132"/>
      <c r="I201" s="132"/>
      <c r="J201" s="132"/>
      <c r="K201" s="132"/>
      <c r="L201" s="132"/>
      <c r="M201" s="132"/>
      <c r="N201" s="132"/>
      <c r="O201" s="132"/>
      <c r="P201" s="132"/>
      <c r="Q201" s="132"/>
      <c r="R201" s="132"/>
      <c r="S201" s="132"/>
    </row>
    <row r="202" spans="2:19" s="126" customFormat="1" x14ac:dyDescent="0.25">
      <c r="B202" s="132"/>
      <c r="C202" s="132"/>
      <c r="D202" s="132"/>
      <c r="E202" s="132"/>
      <c r="F202" s="132"/>
      <c r="G202" s="132"/>
      <c r="H202" s="132"/>
      <c r="I202" s="132"/>
      <c r="J202" s="132"/>
      <c r="K202" s="132"/>
      <c r="L202" s="132"/>
      <c r="M202" s="132"/>
      <c r="N202" s="132"/>
      <c r="O202" s="132"/>
      <c r="P202" s="132"/>
      <c r="Q202" s="132"/>
      <c r="R202" s="132"/>
      <c r="S202" s="132"/>
    </row>
    <row r="203" spans="2:19" s="126" customFormat="1" x14ac:dyDescent="0.25">
      <c r="B203" s="132"/>
      <c r="C203" s="132"/>
      <c r="D203" s="132"/>
      <c r="E203" s="132"/>
      <c r="F203" s="132"/>
      <c r="G203" s="132"/>
      <c r="H203" s="132"/>
      <c r="I203" s="132"/>
      <c r="J203" s="132"/>
      <c r="K203" s="132"/>
      <c r="L203" s="132"/>
      <c r="M203" s="132"/>
      <c r="N203" s="132"/>
      <c r="O203" s="132"/>
      <c r="P203" s="132"/>
      <c r="Q203" s="132"/>
      <c r="R203" s="132"/>
      <c r="S203" s="132"/>
    </row>
    <row r="204" spans="2:19" s="126" customFormat="1" x14ac:dyDescent="0.25">
      <c r="B204" s="132"/>
      <c r="C204" s="132"/>
      <c r="D204" s="132"/>
      <c r="E204" s="132"/>
      <c r="F204" s="132"/>
      <c r="G204" s="132"/>
      <c r="H204" s="132"/>
      <c r="I204" s="132"/>
      <c r="J204" s="132"/>
      <c r="K204" s="132"/>
      <c r="L204" s="132"/>
      <c r="M204" s="132"/>
      <c r="N204" s="132"/>
      <c r="O204" s="132"/>
      <c r="P204" s="132"/>
      <c r="Q204" s="132"/>
      <c r="R204" s="132"/>
      <c r="S204" s="132"/>
    </row>
    <row r="205" spans="2:19" s="126" customFormat="1" x14ac:dyDescent="0.25">
      <c r="B205" s="132"/>
      <c r="C205" s="132"/>
      <c r="D205" s="132"/>
      <c r="E205" s="132"/>
      <c r="F205" s="132"/>
      <c r="G205" s="132"/>
      <c r="H205" s="132"/>
      <c r="I205" s="132"/>
      <c r="J205" s="132"/>
      <c r="K205" s="132"/>
      <c r="L205" s="132"/>
      <c r="M205" s="132"/>
      <c r="N205" s="132"/>
      <c r="O205" s="132"/>
      <c r="P205" s="132"/>
      <c r="Q205" s="132"/>
      <c r="R205" s="132"/>
      <c r="S205" s="132"/>
    </row>
    <row r="206" spans="2:19" s="126" customFormat="1" x14ac:dyDescent="0.25">
      <c r="B206" s="132"/>
      <c r="C206" s="132"/>
      <c r="D206" s="132"/>
      <c r="E206" s="132"/>
      <c r="F206" s="132"/>
      <c r="G206" s="132"/>
      <c r="H206" s="132"/>
      <c r="I206" s="132"/>
      <c r="J206" s="132"/>
      <c r="K206" s="132"/>
      <c r="L206" s="132"/>
      <c r="M206" s="132"/>
      <c r="N206" s="132"/>
      <c r="O206" s="132"/>
      <c r="P206" s="132"/>
      <c r="Q206" s="132"/>
      <c r="R206" s="132"/>
      <c r="S206" s="132"/>
    </row>
    <row r="207" spans="2:19" s="126" customFormat="1" x14ac:dyDescent="0.25">
      <c r="B207" s="132"/>
      <c r="C207" s="132"/>
      <c r="D207" s="132"/>
      <c r="E207" s="132"/>
      <c r="F207" s="132"/>
      <c r="G207" s="132"/>
      <c r="H207" s="132"/>
      <c r="I207" s="132"/>
      <c r="J207" s="132"/>
      <c r="K207" s="132"/>
      <c r="L207" s="132"/>
      <c r="M207" s="132"/>
      <c r="N207" s="132"/>
      <c r="O207" s="132"/>
      <c r="P207" s="132"/>
      <c r="Q207" s="132"/>
      <c r="R207" s="132"/>
      <c r="S207" s="132"/>
    </row>
    <row r="208" spans="2:19" s="126" customFormat="1" x14ac:dyDescent="0.25">
      <c r="B208" s="132"/>
      <c r="C208" s="132"/>
      <c r="D208" s="132"/>
      <c r="E208" s="132"/>
      <c r="F208" s="132"/>
      <c r="G208" s="132"/>
      <c r="H208" s="132"/>
      <c r="I208" s="132"/>
      <c r="J208" s="132"/>
      <c r="K208" s="132"/>
      <c r="L208" s="132"/>
      <c r="M208" s="132"/>
      <c r="N208" s="132"/>
      <c r="O208" s="132"/>
      <c r="P208" s="132"/>
      <c r="Q208" s="132"/>
      <c r="R208" s="132"/>
      <c r="S208" s="132"/>
    </row>
    <row r="209" spans="2:19" s="126" customFormat="1" x14ac:dyDescent="0.25">
      <c r="B209" s="132"/>
      <c r="C209" s="132"/>
      <c r="D209" s="132"/>
      <c r="E209" s="132"/>
      <c r="F209" s="132"/>
      <c r="G209" s="132"/>
      <c r="H209" s="132"/>
      <c r="I209" s="132"/>
      <c r="J209" s="132"/>
      <c r="K209" s="132"/>
      <c r="L209" s="132"/>
      <c r="M209" s="132"/>
      <c r="N209" s="132"/>
      <c r="O209" s="132"/>
      <c r="P209" s="132"/>
      <c r="Q209" s="132"/>
      <c r="R209" s="132"/>
      <c r="S209" s="132"/>
    </row>
    <row r="210" spans="2:19" s="126" customFormat="1" x14ac:dyDescent="0.25">
      <c r="B210" s="132"/>
      <c r="C210" s="132"/>
      <c r="D210" s="132"/>
      <c r="E210" s="132"/>
      <c r="F210" s="132"/>
      <c r="G210" s="132"/>
      <c r="H210" s="132"/>
      <c r="I210" s="132"/>
      <c r="J210" s="132"/>
      <c r="K210" s="132"/>
      <c r="L210" s="132"/>
      <c r="M210" s="132"/>
      <c r="N210" s="132"/>
      <c r="O210" s="132"/>
      <c r="P210" s="132"/>
      <c r="Q210" s="132"/>
      <c r="R210" s="132"/>
      <c r="S210" s="132"/>
    </row>
    <row r="211" spans="2:19" s="126" customFormat="1" x14ac:dyDescent="0.25">
      <c r="B211" s="132"/>
      <c r="C211" s="132"/>
      <c r="D211" s="132"/>
      <c r="E211" s="132"/>
      <c r="F211" s="132"/>
      <c r="G211" s="132"/>
      <c r="H211" s="132"/>
      <c r="I211" s="132"/>
      <c r="J211" s="132"/>
      <c r="K211" s="132"/>
      <c r="L211" s="132"/>
      <c r="M211" s="132"/>
      <c r="N211" s="132"/>
      <c r="O211" s="132"/>
      <c r="P211" s="132"/>
      <c r="Q211" s="132"/>
      <c r="R211" s="132"/>
      <c r="S211" s="132"/>
    </row>
    <row r="212" spans="2:19" s="126" customFormat="1" x14ac:dyDescent="0.25">
      <c r="B212" s="132"/>
      <c r="C212" s="132"/>
      <c r="D212" s="132"/>
      <c r="E212" s="132"/>
      <c r="F212" s="132"/>
      <c r="G212" s="132"/>
      <c r="H212" s="132"/>
      <c r="I212" s="132"/>
      <c r="J212" s="132"/>
      <c r="K212" s="132"/>
      <c r="L212" s="132"/>
      <c r="M212" s="132"/>
      <c r="N212" s="132"/>
      <c r="O212" s="132"/>
      <c r="P212" s="132"/>
      <c r="Q212" s="132"/>
      <c r="R212" s="132"/>
      <c r="S212" s="132"/>
    </row>
    <row r="213" spans="2:19" s="126" customFormat="1" x14ac:dyDescent="0.25">
      <c r="B213" s="132"/>
      <c r="C213" s="132"/>
      <c r="D213" s="132"/>
      <c r="E213" s="132"/>
      <c r="F213" s="132"/>
      <c r="G213" s="132"/>
      <c r="H213" s="132"/>
      <c r="I213" s="132"/>
      <c r="J213" s="132"/>
      <c r="K213" s="132"/>
      <c r="L213" s="132"/>
      <c r="M213" s="132"/>
      <c r="N213" s="132"/>
      <c r="O213" s="132"/>
      <c r="P213" s="132"/>
      <c r="Q213" s="132"/>
      <c r="R213" s="132"/>
      <c r="S213" s="132"/>
    </row>
    <row r="214" spans="2:19" s="126" customFormat="1" x14ac:dyDescent="0.25">
      <c r="B214" s="132"/>
      <c r="C214" s="132"/>
      <c r="D214" s="132"/>
      <c r="E214" s="132"/>
      <c r="F214" s="132"/>
      <c r="G214" s="132"/>
      <c r="H214" s="132"/>
      <c r="I214" s="132"/>
      <c r="J214" s="132"/>
      <c r="K214" s="132"/>
      <c r="L214" s="132"/>
      <c r="M214" s="132"/>
      <c r="N214" s="132"/>
      <c r="O214" s="132"/>
      <c r="P214" s="132"/>
      <c r="Q214" s="132"/>
      <c r="R214" s="132"/>
      <c r="S214" s="132"/>
    </row>
    <row r="215" spans="2:19" s="126" customFormat="1" x14ac:dyDescent="0.25">
      <c r="B215" s="132"/>
      <c r="C215" s="132"/>
      <c r="D215" s="132"/>
      <c r="E215" s="132"/>
      <c r="F215" s="132"/>
      <c r="G215" s="132"/>
      <c r="H215" s="132"/>
      <c r="I215" s="132"/>
      <c r="J215" s="132"/>
      <c r="K215" s="132"/>
      <c r="L215" s="132"/>
      <c r="M215" s="132"/>
      <c r="N215" s="132"/>
      <c r="O215" s="132"/>
      <c r="P215" s="132"/>
      <c r="Q215" s="132"/>
      <c r="R215" s="132"/>
      <c r="S215" s="132"/>
    </row>
    <row r="216" spans="2:19" s="126" customFormat="1" x14ac:dyDescent="0.25">
      <c r="B216" s="132"/>
      <c r="C216" s="132"/>
      <c r="D216" s="132"/>
      <c r="E216" s="132"/>
      <c r="F216" s="132"/>
      <c r="G216" s="132"/>
      <c r="H216" s="132"/>
      <c r="I216" s="132"/>
      <c r="J216" s="132"/>
      <c r="K216" s="132"/>
      <c r="L216" s="132"/>
      <c r="M216" s="132"/>
      <c r="N216" s="132"/>
      <c r="O216" s="132"/>
      <c r="P216" s="132"/>
      <c r="Q216" s="132"/>
      <c r="R216" s="132"/>
      <c r="S216" s="132"/>
    </row>
    <row r="217" spans="2:19" s="126" customFormat="1" x14ac:dyDescent="0.25">
      <c r="B217" s="132"/>
      <c r="C217" s="132"/>
      <c r="D217" s="132"/>
      <c r="E217" s="132"/>
      <c r="F217" s="132"/>
      <c r="G217" s="132"/>
      <c r="H217" s="132"/>
      <c r="I217" s="132"/>
      <c r="J217" s="132"/>
      <c r="K217" s="132"/>
      <c r="L217" s="132"/>
      <c r="M217" s="132"/>
      <c r="N217" s="132"/>
      <c r="O217" s="132"/>
      <c r="P217" s="132"/>
      <c r="Q217" s="132"/>
      <c r="R217" s="132"/>
      <c r="S217" s="132"/>
    </row>
    <row r="218" spans="2:19" s="126" customFormat="1" x14ac:dyDescent="0.25">
      <c r="B218" s="132"/>
      <c r="C218" s="132"/>
      <c r="D218" s="132"/>
      <c r="E218" s="132"/>
      <c r="F218" s="132"/>
      <c r="G218" s="132"/>
      <c r="H218" s="132"/>
      <c r="I218" s="132"/>
      <c r="J218" s="132"/>
      <c r="K218" s="132"/>
      <c r="L218" s="132"/>
      <c r="M218" s="132"/>
      <c r="N218" s="132"/>
      <c r="O218" s="132"/>
      <c r="P218" s="132"/>
      <c r="Q218" s="132"/>
      <c r="R218" s="132"/>
      <c r="S218" s="132"/>
    </row>
    <row r="219" spans="2:19" s="126" customFormat="1" x14ac:dyDescent="0.25">
      <c r="B219" s="132"/>
      <c r="C219" s="132"/>
      <c r="D219" s="132"/>
      <c r="E219" s="132"/>
      <c r="F219" s="132"/>
      <c r="G219" s="132"/>
      <c r="H219" s="132"/>
      <c r="I219" s="132"/>
      <c r="J219" s="132"/>
      <c r="K219" s="132"/>
      <c r="L219" s="132"/>
      <c r="M219" s="132"/>
      <c r="N219" s="132"/>
      <c r="O219" s="132"/>
      <c r="P219" s="132"/>
      <c r="Q219" s="132"/>
      <c r="R219" s="132"/>
      <c r="S219" s="132"/>
    </row>
    <row r="220" spans="2:19" s="126" customFormat="1" x14ac:dyDescent="0.25">
      <c r="B220" s="132"/>
      <c r="C220" s="132"/>
      <c r="D220" s="132"/>
      <c r="E220" s="132"/>
      <c r="F220" s="132"/>
      <c r="G220" s="132"/>
      <c r="H220" s="132"/>
      <c r="I220" s="132"/>
      <c r="J220" s="132"/>
      <c r="K220" s="132"/>
      <c r="L220" s="132"/>
      <c r="M220" s="132"/>
      <c r="N220" s="132"/>
      <c r="O220" s="132"/>
      <c r="P220" s="132"/>
      <c r="Q220" s="132"/>
      <c r="R220" s="132"/>
      <c r="S220" s="132"/>
    </row>
    <row r="221" spans="2:19" s="126" customFormat="1" x14ac:dyDescent="0.25">
      <c r="B221" s="132"/>
      <c r="C221" s="132"/>
      <c r="D221" s="132"/>
      <c r="E221" s="132"/>
      <c r="F221" s="132"/>
      <c r="G221" s="132"/>
      <c r="H221" s="132"/>
      <c r="I221" s="132"/>
      <c r="J221" s="132"/>
      <c r="K221" s="132"/>
      <c r="L221" s="132"/>
      <c r="M221" s="132"/>
      <c r="N221" s="132"/>
      <c r="O221" s="132"/>
      <c r="P221" s="132"/>
      <c r="Q221" s="132"/>
      <c r="R221" s="132"/>
      <c r="S221" s="132"/>
    </row>
    <row r="222" spans="2:19" s="126" customFormat="1" x14ac:dyDescent="0.25">
      <c r="B222" s="132"/>
      <c r="C222" s="132"/>
      <c r="D222" s="132"/>
      <c r="E222" s="132"/>
      <c r="F222" s="132"/>
      <c r="G222" s="132"/>
      <c r="H222" s="132"/>
      <c r="I222" s="132"/>
      <c r="J222" s="132"/>
      <c r="K222" s="132"/>
      <c r="L222" s="132"/>
      <c r="M222" s="132"/>
      <c r="N222" s="132"/>
      <c r="O222" s="132"/>
      <c r="P222" s="132"/>
      <c r="Q222" s="132"/>
      <c r="R222" s="132"/>
      <c r="S222" s="132"/>
    </row>
    <row r="223" spans="2:19" s="126" customFormat="1" x14ac:dyDescent="0.25">
      <c r="B223" s="132"/>
      <c r="C223" s="132"/>
      <c r="D223" s="132"/>
      <c r="E223" s="132"/>
      <c r="F223" s="132"/>
      <c r="G223" s="132"/>
      <c r="H223" s="132"/>
      <c r="I223" s="132"/>
      <c r="J223" s="132"/>
      <c r="K223" s="132"/>
      <c r="L223" s="132"/>
      <c r="M223" s="132"/>
      <c r="N223" s="132"/>
      <c r="O223" s="132"/>
      <c r="P223" s="132"/>
      <c r="Q223" s="132"/>
      <c r="R223" s="132"/>
      <c r="S223" s="132"/>
    </row>
    <row r="224" spans="2:19" s="126" customFormat="1" x14ac:dyDescent="0.25">
      <c r="B224" s="132"/>
      <c r="C224" s="132"/>
      <c r="D224" s="132"/>
      <c r="E224" s="132"/>
      <c r="F224" s="132"/>
      <c r="G224" s="132"/>
      <c r="H224" s="132"/>
      <c r="I224" s="132"/>
      <c r="J224" s="132"/>
      <c r="K224" s="132"/>
      <c r="L224" s="132"/>
      <c r="M224" s="132"/>
      <c r="N224" s="132"/>
      <c r="O224" s="132"/>
      <c r="P224" s="132"/>
      <c r="Q224" s="132"/>
      <c r="R224" s="132"/>
      <c r="S224" s="132"/>
    </row>
    <row r="225" spans="2:19" s="126" customFormat="1" x14ac:dyDescent="0.25">
      <c r="B225" s="132"/>
      <c r="C225" s="132"/>
      <c r="D225" s="132"/>
      <c r="E225" s="132"/>
      <c r="F225" s="132"/>
      <c r="G225" s="132"/>
      <c r="H225" s="132"/>
      <c r="I225" s="132"/>
      <c r="J225" s="132"/>
      <c r="K225" s="132"/>
      <c r="L225" s="132"/>
      <c r="M225" s="132"/>
      <c r="N225" s="132"/>
      <c r="O225" s="132"/>
      <c r="P225" s="132"/>
      <c r="Q225" s="132"/>
      <c r="R225" s="132"/>
      <c r="S225" s="132"/>
    </row>
    <row r="226" spans="2:19" s="126" customFormat="1" x14ac:dyDescent="0.25">
      <c r="B226" s="132"/>
      <c r="C226" s="132"/>
      <c r="D226" s="132"/>
      <c r="E226" s="132"/>
      <c r="F226" s="132"/>
      <c r="G226" s="132"/>
      <c r="H226" s="132"/>
      <c r="I226" s="132"/>
      <c r="J226" s="132"/>
      <c r="K226" s="132"/>
      <c r="L226" s="132"/>
      <c r="M226" s="132"/>
      <c r="N226" s="132"/>
      <c r="O226" s="132"/>
      <c r="P226" s="132"/>
      <c r="Q226" s="132"/>
      <c r="R226" s="132"/>
      <c r="S226" s="132"/>
    </row>
    <row r="227" spans="2:19" s="126" customFormat="1" x14ac:dyDescent="0.25">
      <c r="B227" s="132"/>
      <c r="C227" s="132"/>
      <c r="D227" s="132"/>
      <c r="E227" s="132"/>
      <c r="F227" s="132"/>
      <c r="G227" s="132"/>
      <c r="H227" s="132"/>
      <c r="I227" s="132"/>
      <c r="J227" s="132"/>
      <c r="K227" s="132"/>
      <c r="L227" s="132"/>
      <c r="M227" s="132"/>
      <c r="N227" s="132"/>
      <c r="O227" s="132"/>
      <c r="P227" s="132"/>
      <c r="Q227" s="132"/>
      <c r="R227" s="132"/>
      <c r="S227" s="132"/>
    </row>
    <row r="228" spans="2:19" s="126" customFormat="1" x14ac:dyDescent="0.25">
      <c r="B228" s="132"/>
      <c r="C228" s="132"/>
      <c r="D228" s="132"/>
      <c r="E228" s="132"/>
      <c r="F228" s="132"/>
      <c r="G228" s="132"/>
      <c r="H228" s="132"/>
      <c r="I228" s="132"/>
      <c r="J228" s="132"/>
      <c r="K228" s="132"/>
      <c r="L228" s="132"/>
      <c r="M228" s="132"/>
      <c r="N228" s="132"/>
      <c r="O228" s="132"/>
      <c r="P228" s="132"/>
      <c r="Q228" s="132"/>
      <c r="R228" s="132"/>
      <c r="S228" s="132"/>
    </row>
    <row r="229" spans="2:19" s="126" customFormat="1" x14ac:dyDescent="0.25">
      <c r="B229" s="132"/>
      <c r="C229" s="132"/>
      <c r="D229" s="132"/>
      <c r="E229" s="132"/>
      <c r="F229" s="132"/>
      <c r="G229" s="132"/>
      <c r="H229" s="132"/>
      <c r="I229" s="132"/>
      <c r="J229" s="132"/>
      <c r="K229" s="132"/>
      <c r="L229" s="132"/>
      <c r="M229" s="132"/>
      <c r="N229" s="132"/>
      <c r="O229" s="132"/>
      <c r="P229" s="132"/>
      <c r="Q229" s="132"/>
      <c r="R229" s="132"/>
      <c r="S229" s="132"/>
    </row>
    <row r="230" spans="2:19" s="126" customFormat="1" x14ac:dyDescent="0.25">
      <c r="B230" s="132"/>
      <c r="C230" s="132"/>
      <c r="D230" s="132"/>
      <c r="E230" s="132"/>
      <c r="F230" s="132"/>
      <c r="G230" s="132"/>
      <c r="H230" s="132"/>
      <c r="I230" s="132"/>
      <c r="J230" s="132"/>
      <c r="K230" s="132"/>
      <c r="L230" s="132"/>
      <c r="M230" s="132"/>
      <c r="N230" s="132"/>
      <c r="O230" s="132"/>
      <c r="P230" s="132"/>
      <c r="Q230" s="132"/>
      <c r="R230" s="132"/>
      <c r="S230" s="132"/>
    </row>
    <row r="231" spans="2:19" s="126" customFormat="1" x14ac:dyDescent="0.25">
      <c r="B231" s="132"/>
      <c r="C231" s="132"/>
      <c r="D231" s="132"/>
      <c r="E231" s="132"/>
      <c r="F231" s="132"/>
      <c r="G231" s="132"/>
      <c r="H231" s="132"/>
      <c r="I231" s="132"/>
      <c r="J231" s="132"/>
      <c r="K231" s="132"/>
      <c r="L231" s="132"/>
      <c r="M231" s="132"/>
      <c r="N231" s="132"/>
      <c r="O231" s="132"/>
      <c r="P231" s="132"/>
      <c r="Q231" s="132"/>
      <c r="R231" s="132"/>
      <c r="S231" s="132"/>
    </row>
    <row r="232" spans="2:19" s="126" customFormat="1" x14ac:dyDescent="0.25">
      <c r="B232" s="132"/>
      <c r="C232" s="132"/>
      <c r="D232" s="132"/>
      <c r="E232" s="132"/>
      <c r="F232" s="132"/>
      <c r="G232" s="132"/>
      <c r="H232" s="132"/>
      <c r="I232" s="132"/>
      <c r="J232" s="132"/>
      <c r="K232" s="132"/>
      <c r="L232" s="132"/>
      <c r="M232" s="132"/>
      <c r="N232" s="132"/>
      <c r="O232" s="132"/>
      <c r="P232" s="132"/>
      <c r="Q232" s="132"/>
      <c r="R232" s="132"/>
      <c r="S232" s="132"/>
    </row>
    <row r="233" spans="2:19" s="126" customFormat="1" x14ac:dyDescent="0.25">
      <c r="B233" s="132"/>
      <c r="C233" s="132"/>
      <c r="D233" s="132"/>
      <c r="E233" s="132"/>
      <c r="F233" s="132"/>
      <c r="G233" s="132"/>
      <c r="H233" s="132"/>
      <c r="I233" s="132"/>
      <c r="J233" s="132"/>
      <c r="K233" s="132"/>
      <c r="L233" s="132"/>
      <c r="M233" s="132"/>
      <c r="N233" s="132"/>
      <c r="O233" s="132"/>
      <c r="P233" s="132"/>
      <c r="Q233" s="132"/>
      <c r="R233" s="132"/>
      <c r="S233" s="132"/>
    </row>
    <row r="234" spans="2:19" s="126" customFormat="1" x14ac:dyDescent="0.25">
      <c r="B234" s="132"/>
      <c r="C234" s="132"/>
      <c r="D234" s="132"/>
      <c r="E234" s="132"/>
      <c r="F234" s="132"/>
      <c r="G234" s="132"/>
      <c r="H234" s="132"/>
      <c r="I234" s="132"/>
      <c r="J234" s="132"/>
      <c r="K234" s="132"/>
      <c r="L234" s="132"/>
      <c r="M234" s="132"/>
      <c r="N234" s="132"/>
      <c r="O234" s="132"/>
      <c r="P234" s="132"/>
      <c r="Q234" s="132"/>
      <c r="R234" s="132"/>
      <c r="S234" s="132"/>
    </row>
    <row r="235" spans="2:19" s="126" customFormat="1" x14ac:dyDescent="0.25">
      <c r="B235" s="132"/>
      <c r="C235" s="132"/>
      <c r="D235" s="132"/>
      <c r="E235" s="132"/>
      <c r="F235" s="132"/>
      <c r="G235" s="132"/>
      <c r="H235" s="132"/>
      <c r="I235" s="132"/>
      <c r="J235" s="132"/>
      <c r="K235" s="132"/>
      <c r="L235" s="132"/>
      <c r="M235" s="132"/>
      <c r="N235" s="132"/>
      <c r="O235" s="132"/>
      <c r="P235" s="132"/>
      <c r="Q235" s="132"/>
      <c r="R235" s="132"/>
      <c r="S235" s="132"/>
    </row>
    <row r="236" spans="2:19" s="126" customFormat="1" x14ac:dyDescent="0.25">
      <c r="B236" s="132"/>
      <c r="C236" s="132"/>
      <c r="D236" s="132"/>
      <c r="E236" s="132"/>
      <c r="F236" s="132"/>
      <c r="G236" s="132"/>
      <c r="H236" s="132"/>
      <c r="I236" s="132"/>
      <c r="J236" s="132"/>
      <c r="K236" s="132"/>
      <c r="L236" s="132"/>
      <c r="M236" s="132"/>
      <c r="N236" s="132"/>
      <c r="O236" s="132"/>
      <c r="P236" s="132"/>
      <c r="Q236" s="132"/>
      <c r="R236" s="132"/>
      <c r="S236" s="132"/>
    </row>
    <row r="237" spans="2:19" s="126" customFormat="1" x14ac:dyDescent="0.25">
      <c r="B237" s="132"/>
      <c r="C237" s="132"/>
      <c r="D237" s="132"/>
      <c r="E237" s="132"/>
      <c r="F237" s="132"/>
      <c r="G237" s="132"/>
      <c r="H237" s="132"/>
      <c r="I237" s="132"/>
      <c r="J237" s="132"/>
      <c r="K237" s="132"/>
      <c r="L237" s="132"/>
      <c r="M237" s="132"/>
      <c r="N237" s="132"/>
      <c r="O237" s="132"/>
      <c r="P237" s="132"/>
      <c r="Q237" s="132"/>
      <c r="R237" s="132"/>
      <c r="S237" s="132"/>
    </row>
    <row r="238" spans="2:19" s="126" customFormat="1" x14ac:dyDescent="0.25">
      <c r="B238" s="132"/>
      <c r="C238" s="132"/>
      <c r="D238" s="132"/>
      <c r="E238" s="132"/>
      <c r="F238" s="132"/>
      <c r="G238" s="132"/>
      <c r="H238" s="132"/>
      <c r="I238" s="132"/>
      <c r="J238" s="132"/>
      <c r="K238" s="132"/>
      <c r="L238" s="132"/>
      <c r="M238" s="132"/>
      <c r="N238" s="132"/>
      <c r="O238" s="132"/>
      <c r="P238" s="132"/>
      <c r="Q238" s="132"/>
      <c r="R238" s="132"/>
      <c r="S238" s="132"/>
    </row>
    <row r="239" spans="2:19" s="126" customFormat="1" x14ac:dyDescent="0.25">
      <c r="B239" s="132"/>
      <c r="C239" s="132"/>
      <c r="D239" s="132"/>
      <c r="E239" s="132"/>
      <c r="F239" s="132"/>
      <c r="G239" s="132"/>
      <c r="H239" s="132"/>
      <c r="I239" s="132"/>
      <c r="J239" s="132"/>
      <c r="K239" s="132"/>
      <c r="L239" s="132"/>
      <c r="M239" s="132"/>
      <c r="N239" s="132"/>
      <c r="O239" s="132"/>
      <c r="P239" s="132"/>
      <c r="Q239" s="132"/>
      <c r="R239" s="132"/>
      <c r="S239" s="132"/>
    </row>
    <row r="240" spans="2:19" s="126" customFormat="1" x14ac:dyDescent="0.25">
      <c r="B240" s="132"/>
      <c r="C240" s="132"/>
      <c r="D240" s="132"/>
      <c r="E240" s="132"/>
      <c r="F240" s="132"/>
      <c r="G240" s="132"/>
      <c r="H240" s="132"/>
      <c r="I240" s="132"/>
      <c r="J240" s="132"/>
      <c r="K240" s="132"/>
      <c r="L240" s="132"/>
      <c r="M240" s="132"/>
      <c r="N240" s="132"/>
      <c r="O240" s="132"/>
      <c r="P240" s="132"/>
      <c r="Q240" s="132"/>
      <c r="R240" s="132"/>
      <c r="S240" s="132"/>
    </row>
    <row r="241" spans="2:19" s="126" customFormat="1" x14ac:dyDescent="0.25">
      <c r="B241" s="132"/>
      <c r="C241" s="132"/>
      <c r="D241" s="132"/>
      <c r="E241" s="132"/>
      <c r="F241" s="132"/>
      <c r="G241" s="132"/>
      <c r="H241" s="132"/>
      <c r="I241" s="132"/>
      <c r="J241" s="132"/>
      <c r="K241" s="132"/>
      <c r="L241" s="132"/>
      <c r="M241" s="132"/>
      <c r="N241" s="132"/>
      <c r="O241" s="132"/>
      <c r="P241" s="132"/>
      <c r="Q241" s="132"/>
      <c r="R241" s="132"/>
      <c r="S241" s="132"/>
    </row>
    <row r="242" spans="2:19" s="126" customFormat="1" x14ac:dyDescent="0.25">
      <c r="B242" s="132"/>
      <c r="C242" s="132"/>
      <c r="D242" s="132"/>
      <c r="E242" s="132"/>
      <c r="F242" s="132"/>
      <c r="G242" s="132"/>
      <c r="H242" s="132"/>
      <c r="I242" s="132"/>
      <c r="J242" s="132"/>
      <c r="K242" s="132"/>
      <c r="L242" s="132"/>
      <c r="M242" s="132"/>
      <c r="N242" s="132"/>
      <c r="O242" s="132"/>
      <c r="P242" s="132"/>
      <c r="Q242" s="132"/>
      <c r="R242" s="132"/>
      <c r="S242" s="132"/>
    </row>
    <row r="243" spans="2:19" s="126" customFormat="1" x14ac:dyDescent="0.25">
      <c r="B243" s="132"/>
      <c r="C243" s="132"/>
      <c r="D243" s="132"/>
      <c r="E243" s="132"/>
      <c r="F243" s="132"/>
      <c r="G243" s="132"/>
      <c r="H243" s="132"/>
      <c r="I243" s="132"/>
      <c r="J243" s="132"/>
      <c r="K243" s="132"/>
      <c r="L243" s="132"/>
      <c r="M243" s="132"/>
      <c r="N243" s="132"/>
      <c r="O243" s="132"/>
      <c r="P243" s="132"/>
      <c r="Q243" s="132"/>
      <c r="R243" s="132"/>
      <c r="S243" s="132"/>
    </row>
    <row r="244" spans="2:19" s="126" customFormat="1" x14ac:dyDescent="0.25">
      <c r="B244" s="132"/>
      <c r="C244" s="132"/>
      <c r="D244" s="132"/>
      <c r="E244" s="132"/>
      <c r="F244" s="132"/>
      <c r="G244" s="132"/>
      <c r="H244" s="132"/>
      <c r="I244" s="132"/>
      <c r="J244" s="132"/>
      <c r="K244" s="132"/>
      <c r="L244" s="132"/>
      <c r="M244" s="132"/>
      <c r="N244" s="132"/>
      <c r="O244" s="132"/>
      <c r="P244" s="132"/>
      <c r="Q244" s="132"/>
      <c r="R244" s="132"/>
      <c r="S244" s="132"/>
    </row>
    <row r="245" spans="2:19" s="126" customFormat="1" x14ac:dyDescent="0.25">
      <c r="B245" s="132"/>
      <c r="C245" s="132"/>
      <c r="D245" s="132"/>
      <c r="E245" s="132"/>
      <c r="F245" s="132"/>
      <c r="G245" s="132"/>
      <c r="H245" s="132"/>
      <c r="I245" s="132"/>
      <c r="J245" s="132"/>
      <c r="K245" s="132"/>
      <c r="L245" s="132"/>
      <c r="M245" s="132"/>
      <c r="N245" s="132"/>
      <c r="O245" s="132"/>
      <c r="P245" s="132"/>
      <c r="Q245" s="132"/>
      <c r="R245" s="132"/>
      <c r="S245" s="132"/>
    </row>
    <row r="246" spans="2:19" s="126" customFormat="1" x14ac:dyDescent="0.25">
      <c r="B246" s="132"/>
      <c r="C246" s="132"/>
      <c r="D246" s="132"/>
      <c r="E246" s="132"/>
      <c r="F246" s="132"/>
      <c r="G246" s="132"/>
      <c r="H246" s="132"/>
      <c r="I246" s="132"/>
      <c r="J246" s="132"/>
      <c r="K246" s="132"/>
      <c r="L246" s="132"/>
      <c r="M246" s="132"/>
      <c r="N246" s="132"/>
      <c r="O246" s="132"/>
      <c r="P246" s="132"/>
      <c r="Q246" s="132"/>
      <c r="R246" s="132"/>
      <c r="S246" s="132"/>
    </row>
    <row r="247" spans="2:19" s="126" customFormat="1" x14ac:dyDescent="0.25">
      <c r="B247" s="132"/>
      <c r="C247" s="132"/>
      <c r="D247" s="132"/>
      <c r="E247" s="132"/>
      <c r="F247" s="132"/>
      <c r="G247" s="132"/>
      <c r="H247" s="132"/>
      <c r="I247" s="132"/>
      <c r="J247" s="132"/>
      <c r="K247" s="132"/>
      <c r="L247" s="132"/>
      <c r="M247" s="132"/>
      <c r="N247" s="132"/>
      <c r="O247" s="132"/>
      <c r="P247" s="132"/>
      <c r="Q247" s="132"/>
      <c r="R247" s="132"/>
      <c r="S247" s="132"/>
    </row>
    <row r="248" spans="2:19" s="126" customFormat="1" x14ac:dyDescent="0.25">
      <c r="B248" s="132"/>
      <c r="C248" s="132"/>
      <c r="D248" s="132"/>
      <c r="E248" s="132"/>
      <c r="F248" s="132"/>
      <c r="G248" s="132"/>
      <c r="H248" s="132"/>
      <c r="I248" s="132"/>
      <c r="J248" s="132"/>
      <c r="K248" s="132"/>
      <c r="L248" s="132"/>
      <c r="M248" s="132"/>
      <c r="N248" s="132"/>
      <c r="O248" s="132"/>
      <c r="P248" s="132"/>
      <c r="Q248" s="132"/>
      <c r="R248" s="132"/>
      <c r="S248" s="132"/>
    </row>
    <row r="249" spans="2:19" s="126" customFormat="1" x14ac:dyDescent="0.25">
      <c r="B249" s="132"/>
      <c r="C249" s="132"/>
      <c r="D249" s="132"/>
      <c r="E249" s="132"/>
      <c r="F249" s="132"/>
      <c r="G249" s="132"/>
      <c r="H249" s="132"/>
      <c r="I249" s="132"/>
      <c r="J249" s="132"/>
      <c r="K249" s="132"/>
      <c r="L249" s="132"/>
      <c r="M249" s="132"/>
      <c r="N249" s="132"/>
      <c r="O249" s="132"/>
      <c r="P249" s="132"/>
      <c r="Q249" s="132"/>
      <c r="R249" s="132"/>
      <c r="S249" s="132"/>
    </row>
    <row r="250" spans="2:19" s="126" customFormat="1" x14ac:dyDescent="0.25">
      <c r="B250" s="132"/>
      <c r="C250" s="132"/>
      <c r="D250" s="132"/>
      <c r="E250" s="132"/>
      <c r="F250" s="132"/>
      <c r="G250" s="132"/>
      <c r="H250" s="132"/>
      <c r="I250" s="132"/>
      <c r="J250" s="132"/>
      <c r="K250" s="132"/>
      <c r="L250" s="132"/>
      <c r="M250" s="132"/>
      <c r="N250" s="132"/>
      <c r="O250" s="132"/>
      <c r="P250" s="132"/>
      <c r="Q250" s="132"/>
      <c r="R250" s="132"/>
      <c r="S250" s="132"/>
    </row>
    <row r="251" spans="2:19" s="126" customFormat="1" x14ac:dyDescent="0.25">
      <c r="B251" s="132"/>
      <c r="C251" s="132"/>
      <c r="D251" s="132"/>
      <c r="E251" s="132"/>
      <c r="F251" s="132"/>
      <c r="G251" s="132"/>
      <c r="H251" s="132"/>
      <c r="I251" s="132"/>
      <c r="J251" s="132"/>
      <c r="K251" s="132"/>
      <c r="L251" s="132"/>
      <c r="M251" s="132"/>
      <c r="N251" s="132"/>
      <c r="O251" s="132"/>
      <c r="P251" s="132"/>
      <c r="Q251" s="132"/>
      <c r="R251" s="132"/>
      <c r="S251" s="132"/>
    </row>
    <row r="252" spans="2:19" s="126" customFormat="1" x14ac:dyDescent="0.25">
      <c r="B252" s="132"/>
      <c r="C252" s="132"/>
      <c r="D252" s="132"/>
      <c r="E252" s="132"/>
      <c r="F252" s="132"/>
      <c r="G252" s="132"/>
      <c r="H252" s="132"/>
      <c r="I252" s="132"/>
      <c r="J252" s="132"/>
      <c r="K252" s="132"/>
      <c r="L252" s="132"/>
      <c r="M252" s="132"/>
      <c r="N252" s="132"/>
      <c r="O252" s="132"/>
      <c r="P252" s="132"/>
      <c r="Q252" s="132"/>
      <c r="R252" s="132"/>
      <c r="S252" s="132"/>
    </row>
    <row r="253" spans="2:19" s="126" customFormat="1" x14ac:dyDescent="0.25">
      <c r="B253" s="132"/>
      <c r="C253" s="132"/>
      <c r="D253" s="132"/>
      <c r="E253" s="132"/>
      <c r="F253" s="132"/>
      <c r="G253" s="132"/>
      <c r="H253" s="132"/>
      <c r="I253" s="132"/>
      <c r="J253" s="132"/>
      <c r="K253" s="132"/>
      <c r="L253" s="132"/>
      <c r="M253" s="132"/>
      <c r="N253" s="132"/>
      <c r="O253" s="132"/>
      <c r="P253" s="132"/>
      <c r="Q253" s="132"/>
      <c r="R253" s="132"/>
      <c r="S253" s="132"/>
    </row>
    <row r="254" spans="2:19" s="126" customFormat="1" x14ac:dyDescent="0.25">
      <c r="B254" s="132"/>
      <c r="C254" s="132"/>
      <c r="D254" s="132"/>
      <c r="E254" s="132"/>
      <c r="F254" s="132"/>
      <c r="G254" s="132"/>
      <c r="H254" s="132"/>
      <c r="I254" s="132"/>
      <c r="J254" s="132"/>
      <c r="K254" s="132"/>
      <c r="L254" s="132"/>
      <c r="M254" s="132"/>
      <c r="N254" s="132"/>
      <c r="O254" s="132"/>
      <c r="P254" s="132"/>
      <c r="Q254" s="132"/>
      <c r="R254" s="132"/>
      <c r="S254" s="132"/>
    </row>
    <row r="255" spans="2:19" s="126" customFormat="1" x14ac:dyDescent="0.25">
      <c r="B255" s="132"/>
      <c r="C255" s="132"/>
      <c r="D255" s="132"/>
      <c r="E255" s="132"/>
      <c r="F255" s="132"/>
      <c r="G255" s="132"/>
      <c r="H255" s="132"/>
      <c r="I255" s="132"/>
      <c r="J255" s="132"/>
      <c r="K255" s="132"/>
      <c r="L255" s="132"/>
      <c r="M255" s="132"/>
      <c r="N255" s="132"/>
      <c r="O255" s="132"/>
      <c r="P255" s="132"/>
      <c r="Q255" s="132"/>
      <c r="R255" s="132"/>
      <c r="S255" s="132"/>
    </row>
    <row r="256" spans="2:19" s="126" customFormat="1" x14ac:dyDescent="0.25">
      <c r="B256" s="132"/>
      <c r="C256" s="132"/>
      <c r="D256" s="132"/>
      <c r="E256" s="132"/>
      <c r="F256" s="132"/>
      <c r="G256" s="132"/>
      <c r="H256" s="132"/>
      <c r="I256" s="132"/>
      <c r="J256" s="132"/>
      <c r="K256" s="132"/>
      <c r="L256" s="132"/>
      <c r="M256" s="132"/>
      <c r="N256" s="132"/>
      <c r="O256" s="132"/>
      <c r="P256" s="132"/>
      <c r="Q256" s="132"/>
      <c r="R256" s="132"/>
      <c r="S256" s="132"/>
    </row>
    <row r="257" spans="2:19" s="126" customFormat="1" x14ac:dyDescent="0.25">
      <c r="B257" s="132"/>
      <c r="C257" s="132"/>
      <c r="D257" s="132"/>
      <c r="E257" s="132"/>
      <c r="F257" s="132"/>
      <c r="G257" s="132"/>
      <c r="H257" s="132"/>
      <c r="I257" s="132"/>
      <c r="J257" s="132"/>
      <c r="K257" s="132"/>
      <c r="L257" s="132"/>
      <c r="M257" s="132"/>
      <c r="N257" s="132"/>
      <c r="O257" s="132"/>
      <c r="P257" s="132"/>
      <c r="Q257" s="132"/>
      <c r="R257" s="132"/>
      <c r="S257" s="132"/>
    </row>
    <row r="258" spans="2:19" s="126" customFormat="1" x14ac:dyDescent="0.25">
      <c r="B258" s="132"/>
      <c r="C258" s="132"/>
      <c r="D258" s="132"/>
      <c r="E258" s="132"/>
      <c r="F258" s="132"/>
      <c r="G258" s="132"/>
      <c r="H258" s="132"/>
      <c r="I258" s="132"/>
      <c r="J258" s="132"/>
      <c r="K258" s="132"/>
      <c r="L258" s="132"/>
      <c r="M258" s="132"/>
      <c r="N258" s="132"/>
      <c r="O258" s="132"/>
      <c r="P258" s="132"/>
      <c r="Q258" s="132"/>
      <c r="R258" s="132"/>
      <c r="S258" s="132"/>
    </row>
    <row r="259" spans="2:19" s="126" customFormat="1" x14ac:dyDescent="0.25">
      <c r="B259" s="132"/>
      <c r="C259" s="132"/>
      <c r="D259" s="132"/>
      <c r="E259" s="132"/>
      <c r="F259" s="132"/>
      <c r="G259" s="132"/>
      <c r="H259" s="132"/>
      <c r="I259" s="132"/>
      <c r="J259" s="132"/>
      <c r="K259" s="132"/>
      <c r="L259" s="132"/>
      <c r="M259" s="132"/>
      <c r="N259" s="132"/>
      <c r="O259" s="132"/>
      <c r="P259" s="132"/>
      <c r="Q259" s="132"/>
      <c r="R259" s="132"/>
      <c r="S259" s="132"/>
    </row>
    <row r="260" spans="2:19" s="126" customFormat="1" x14ac:dyDescent="0.25">
      <c r="B260" s="132"/>
      <c r="C260" s="132"/>
      <c r="D260" s="132"/>
      <c r="E260" s="132"/>
      <c r="F260" s="132"/>
      <c r="G260" s="132"/>
      <c r="H260" s="132"/>
      <c r="I260" s="132"/>
      <c r="J260" s="132"/>
      <c r="K260" s="132"/>
      <c r="L260" s="132"/>
      <c r="M260" s="132"/>
      <c r="N260" s="132"/>
      <c r="O260" s="132"/>
      <c r="P260" s="132"/>
      <c r="Q260" s="132"/>
      <c r="R260" s="132"/>
      <c r="S260" s="132"/>
    </row>
    <row r="261" spans="2:19" s="126" customFormat="1" x14ac:dyDescent="0.25">
      <c r="B261" s="132"/>
      <c r="C261" s="132"/>
      <c r="D261" s="132"/>
      <c r="E261" s="132"/>
      <c r="F261" s="132"/>
      <c r="G261" s="132"/>
      <c r="H261" s="132"/>
      <c r="I261" s="132"/>
      <c r="J261" s="132"/>
      <c r="K261" s="132"/>
      <c r="L261" s="132"/>
      <c r="M261" s="132"/>
      <c r="N261" s="132"/>
      <c r="O261" s="132"/>
      <c r="P261" s="132"/>
      <c r="Q261" s="132"/>
      <c r="R261" s="132"/>
      <c r="S261" s="132"/>
    </row>
    <row r="262" spans="2:19" s="126" customFormat="1" x14ac:dyDescent="0.25">
      <c r="B262" s="132"/>
      <c r="C262" s="132"/>
      <c r="D262" s="132"/>
      <c r="E262" s="132"/>
      <c r="F262" s="132"/>
      <c r="G262" s="132"/>
      <c r="H262" s="132"/>
      <c r="I262" s="132"/>
      <c r="J262" s="132"/>
      <c r="K262" s="132"/>
      <c r="L262" s="132"/>
      <c r="M262" s="132"/>
      <c r="N262" s="132"/>
      <c r="O262" s="132"/>
      <c r="P262" s="132"/>
      <c r="Q262" s="132"/>
      <c r="R262" s="132"/>
      <c r="S262" s="132"/>
    </row>
    <row r="263" spans="2:19" s="126" customFormat="1" x14ac:dyDescent="0.25">
      <c r="B263" s="132"/>
      <c r="C263" s="132"/>
      <c r="D263" s="132"/>
      <c r="E263" s="132"/>
      <c r="F263" s="132"/>
      <c r="G263" s="132"/>
      <c r="H263" s="132"/>
      <c r="I263" s="132"/>
      <c r="J263" s="132"/>
      <c r="K263" s="132"/>
      <c r="L263" s="132"/>
      <c r="M263" s="132"/>
      <c r="N263" s="132"/>
      <c r="O263" s="132"/>
      <c r="P263" s="132"/>
      <c r="Q263" s="132"/>
      <c r="R263" s="132"/>
      <c r="S263" s="132"/>
    </row>
    <row r="264" spans="2:19" s="126" customFormat="1" x14ac:dyDescent="0.25">
      <c r="B264" s="132"/>
      <c r="C264" s="132"/>
      <c r="D264" s="132"/>
      <c r="E264" s="132"/>
      <c r="F264" s="132"/>
      <c r="G264" s="132"/>
      <c r="H264" s="132"/>
      <c r="I264" s="132"/>
      <c r="J264" s="132"/>
      <c r="K264" s="132"/>
      <c r="L264" s="132"/>
      <c r="M264" s="132"/>
      <c r="N264" s="132"/>
      <c r="O264" s="132"/>
      <c r="P264" s="132"/>
      <c r="Q264" s="132"/>
      <c r="R264" s="132"/>
      <c r="S264" s="132"/>
    </row>
    <row r="265" spans="2:19" s="126" customFormat="1" x14ac:dyDescent="0.25">
      <c r="B265" s="132"/>
      <c r="C265" s="132"/>
      <c r="D265" s="132"/>
      <c r="E265" s="132"/>
      <c r="F265" s="132"/>
      <c r="G265" s="132"/>
      <c r="H265" s="132"/>
      <c r="I265" s="132"/>
      <c r="J265" s="132"/>
      <c r="K265" s="132"/>
      <c r="L265" s="132"/>
      <c r="M265" s="132"/>
      <c r="N265" s="132"/>
      <c r="O265" s="132"/>
      <c r="P265" s="132"/>
      <c r="Q265" s="132"/>
      <c r="R265" s="132"/>
      <c r="S265" s="132"/>
    </row>
    <row r="266" spans="2:19" s="126" customFormat="1" x14ac:dyDescent="0.25">
      <c r="B266" s="132"/>
      <c r="C266" s="132"/>
      <c r="D266" s="132"/>
      <c r="E266" s="132"/>
      <c r="F266" s="132"/>
      <c r="G266" s="132"/>
      <c r="H266" s="132"/>
      <c r="I266" s="132"/>
      <c r="J266" s="132"/>
      <c r="K266" s="132"/>
      <c r="L266" s="132"/>
      <c r="M266" s="132"/>
      <c r="N266" s="132"/>
      <c r="O266" s="132"/>
      <c r="P266" s="132"/>
      <c r="Q266" s="132"/>
      <c r="R266" s="132"/>
      <c r="S266" s="132"/>
    </row>
    <row r="267" spans="2:19" s="126" customFormat="1" x14ac:dyDescent="0.25">
      <c r="B267" s="132"/>
      <c r="C267" s="132"/>
      <c r="D267" s="132"/>
      <c r="E267" s="132"/>
      <c r="F267" s="132"/>
      <c r="G267" s="132"/>
      <c r="H267" s="132"/>
      <c r="I267" s="132"/>
      <c r="J267" s="132"/>
      <c r="K267" s="132"/>
      <c r="L267" s="132"/>
      <c r="M267" s="132"/>
      <c r="N267" s="132"/>
      <c r="O267" s="132"/>
      <c r="P267" s="132"/>
      <c r="Q267" s="132"/>
      <c r="R267" s="132"/>
      <c r="S267" s="132"/>
    </row>
    <row r="268" spans="2:19" s="126" customFormat="1" x14ac:dyDescent="0.25">
      <c r="B268" s="132"/>
      <c r="C268" s="132"/>
      <c r="D268" s="132"/>
      <c r="E268" s="132"/>
      <c r="F268" s="132"/>
      <c r="G268" s="132"/>
      <c r="H268" s="132"/>
      <c r="I268" s="132"/>
      <c r="J268" s="132"/>
      <c r="K268" s="132"/>
      <c r="L268" s="132"/>
      <c r="M268" s="132"/>
      <c r="N268" s="132"/>
      <c r="O268" s="132"/>
      <c r="P268" s="132"/>
      <c r="Q268" s="132"/>
      <c r="R268" s="132"/>
      <c r="S268" s="132"/>
    </row>
    <row r="269" spans="2:19" s="126" customFormat="1" x14ac:dyDescent="0.25">
      <c r="B269" s="132"/>
      <c r="C269" s="132"/>
      <c r="D269" s="132"/>
      <c r="E269" s="132"/>
      <c r="F269" s="132"/>
      <c r="G269" s="132"/>
      <c r="H269" s="132"/>
      <c r="I269" s="132"/>
      <c r="J269" s="132"/>
      <c r="K269" s="132"/>
      <c r="L269" s="132"/>
      <c r="M269" s="132"/>
      <c r="N269" s="132"/>
      <c r="O269" s="132"/>
      <c r="P269" s="132"/>
      <c r="Q269" s="132"/>
      <c r="R269" s="132"/>
      <c r="S269" s="132"/>
    </row>
    <row r="270" spans="2:19" s="126" customFormat="1" x14ac:dyDescent="0.25">
      <c r="B270" s="132"/>
      <c r="C270" s="132"/>
      <c r="D270" s="132"/>
      <c r="E270" s="132"/>
      <c r="F270" s="132"/>
      <c r="G270" s="132"/>
      <c r="H270" s="132"/>
      <c r="I270" s="132"/>
      <c r="J270" s="132"/>
      <c r="K270" s="132"/>
      <c r="L270" s="132"/>
      <c r="M270" s="132"/>
      <c r="N270" s="132"/>
      <c r="O270" s="132"/>
      <c r="P270" s="132"/>
      <c r="Q270" s="132"/>
      <c r="R270" s="132"/>
      <c r="S270" s="132"/>
    </row>
    <row r="271" spans="2:19" s="126" customFormat="1" x14ac:dyDescent="0.25">
      <c r="B271" s="132"/>
      <c r="C271" s="132"/>
      <c r="D271" s="132"/>
      <c r="E271" s="132"/>
      <c r="F271" s="132"/>
      <c r="G271" s="132"/>
      <c r="H271" s="132"/>
      <c r="I271" s="132"/>
      <c r="J271" s="132"/>
      <c r="K271" s="132"/>
      <c r="L271" s="132"/>
      <c r="M271" s="132"/>
      <c r="N271" s="132"/>
      <c r="O271" s="132"/>
      <c r="P271" s="132"/>
      <c r="Q271" s="132"/>
      <c r="R271" s="132"/>
      <c r="S271" s="132"/>
    </row>
    <row r="272" spans="2:19" s="126" customFormat="1" x14ac:dyDescent="0.25">
      <c r="B272" s="132"/>
      <c r="C272" s="132"/>
      <c r="D272" s="132"/>
      <c r="E272" s="132"/>
      <c r="F272" s="132"/>
      <c r="G272" s="132"/>
      <c r="H272" s="132"/>
      <c r="I272" s="132"/>
      <c r="J272" s="132"/>
      <c r="K272" s="132"/>
      <c r="L272" s="132"/>
      <c r="M272" s="132"/>
      <c r="N272" s="132"/>
      <c r="O272" s="132"/>
      <c r="P272" s="132"/>
      <c r="Q272" s="132"/>
      <c r="R272" s="132"/>
      <c r="S272" s="132"/>
    </row>
    <row r="273" spans="2:19" s="126" customFormat="1" x14ac:dyDescent="0.25">
      <c r="B273" s="132"/>
      <c r="C273" s="132"/>
      <c r="D273" s="132"/>
      <c r="E273" s="132"/>
      <c r="F273" s="132"/>
      <c r="G273" s="132"/>
      <c r="H273" s="132"/>
      <c r="I273" s="132"/>
      <c r="J273" s="132"/>
      <c r="K273" s="132"/>
      <c r="L273" s="132"/>
      <c r="M273" s="132"/>
      <c r="N273" s="132"/>
      <c r="O273" s="132"/>
      <c r="P273" s="132"/>
      <c r="Q273" s="132"/>
      <c r="R273" s="132"/>
      <c r="S273" s="132"/>
    </row>
    <row r="274" spans="2:19" s="126" customFormat="1" x14ac:dyDescent="0.25">
      <c r="B274" s="132"/>
      <c r="C274" s="132"/>
      <c r="D274" s="132"/>
      <c r="E274" s="132"/>
      <c r="F274" s="132"/>
      <c r="G274" s="132"/>
      <c r="H274" s="132"/>
      <c r="I274" s="132"/>
      <c r="J274" s="132"/>
      <c r="K274" s="132"/>
      <c r="L274" s="132"/>
      <c r="M274" s="132"/>
      <c r="N274" s="132"/>
      <c r="O274" s="132"/>
      <c r="P274" s="132"/>
      <c r="Q274" s="132"/>
      <c r="R274" s="132"/>
      <c r="S274" s="132"/>
    </row>
    <row r="275" spans="2:19" s="126" customFormat="1" x14ac:dyDescent="0.25">
      <c r="B275" s="132"/>
      <c r="C275" s="132"/>
      <c r="D275" s="132"/>
      <c r="E275" s="132"/>
      <c r="F275" s="132"/>
      <c r="G275" s="132"/>
      <c r="H275" s="132"/>
      <c r="I275" s="132"/>
      <c r="J275" s="132"/>
      <c r="K275" s="132"/>
      <c r="L275" s="132"/>
      <c r="M275" s="132"/>
      <c r="N275" s="132"/>
      <c r="O275" s="132"/>
      <c r="P275" s="132"/>
      <c r="Q275" s="132"/>
      <c r="R275" s="132"/>
      <c r="S275" s="132"/>
    </row>
    <row r="276" spans="2:19" s="126" customFormat="1" x14ac:dyDescent="0.25">
      <c r="B276" s="132"/>
      <c r="C276" s="132"/>
      <c r="D276" s="132"/>
      <c r="E276" s="132"/>
      <c r="F276" s="132"/>
      <c r="G276" s="132"/>
      <c r="H276" s="132"/>
      <c r="I276" s="132"/>
      <c r="J276" s="132"/>
      <c r="K276" s="132"/>
      <c r="L276" s="132"/>
      <c r="M276" s="132"/>
      <c r="N276" s="132"/>
      <c r="O276" s="132"/>
      <c r="P276" s="132"/>
      <c r="Q276" s="132"/>
      <c r="R276" s="132"/>
      <c r="S276" s="132"/>
    </row>
    <row r="277" spans="2:19" s="126" customFormat="1" x14ac:dyDescent="0.25">
      <c r="B277" s="132"/>
      <c r="C277" s="132"/>
      <c r="D277" s="132"/>
      <c r="E277" s="132"/>
      <c r="F277" s="132"/>
      <c r="G277" s="132"/>
      <c r="H277" s="132"/>
      <c r="I277" s="132"/>
      <c r="J277" s="132"/>
      <c r="K277" s="132"/>
      <c r="L277" s="132"/>
      <c r="M277" s="132"/>
      <c r="N277" s="132"/>
      <c r="O277" s="132"/>
      <c r="P277" s="132"/>
      <c r="Q277" s="132"/>
      <c r="R277" s="132"/>
      <c r="S277" s="132"/>
    </row>
    <row r="278" spans="2:19" s="126" customFormat="1" x14ac:dyDescent="0.25">
      <c r="B278" s="132"/>
      <c r="C278" s="132"/>
      <c r="D278" s="132"/>
      <c r="E278" s="132"/>
      <c r="F278" s="132"/>
      <c r="G278" s="132"/>
      <c r="H278" s="132"/>
      <c r="I278" s="132"/>
      <c r="J278" s="132"/>
      <c r="K278" s="132"/>
      <c r="L278" s="132"/>
      <c r="M278" s="132"/>
      <c r="N278" s="132"/>
      <c r="O278" s="132"/>
      <c r="P278" s="132"/>
      <c r="Q278" s="132"/>
      <c r="R278" s="132"/>
      <c r="S278" s="132"/>
    </row>
    <row r="279" spans="2:19" s="126" customFormat="1" x14ac:dyDescent="0.25">
      <c r="B279" s="132"/>
      <c r="C279" s="132"/>
      <c r="D279" s="132"/>
      <c r="E279" s="132"/>
      <c r="F279" s="132"/>
      <c r="G279" s="132"/>
      <c r="H279" s="132"/>
      <c r="I279" s="132"/>
      <c r="J279" s="132"/>
      <c r="K279" s="132"/>
      <c r="L279" s="132"/>
      <c r="M279" s="132"/>
      <c r="N279" s="132"/>
      <c r="O279" s="132"/>
      <c r="P279" s="132"/>
      <c r="Q279" s="132"/>
      <c r="R279" s="132"/>
      <c r="S279" s="132"/>
    </row>
    <row r="280" spans="2:19" s="126" customFormat="1" x14ac:dyDescent="0.25">
      <c r="B280" s="132"/>
      <c r="C280" s="132"/>
      <c r="D280" s="132"/>
      <c r="E280" s="132"/>
      <c r="F280" s="132"/>
      <c r="G280" s="132"/>
      <c r="H280" s="132"/>
      <c r="I280" s="132"/>
      <c r="J280" s="132"/>
      <c r="K280" s="132"/>
      <c r="L280" s="132"/>
      <c r="M280" s="132"/>
      <c r="N280" s="132"/>
      <c r="O280" s="132"/>
      <c r="P280" s="132"/>
      <c r="Q280" s="132"/>
      <c r="R280" s="132"/>
      <c r="S280" s="132"/>
    </row>
    <row r="281" spans="2:19" s="126" customFormat="1" x14ac:dyDescent="0.25">
      <c r="B281" s="132"/>
      <c r="C281" s="132"/>
      <c r="D281" s="132"/>
      <c r="E281" s="132"/>
      <c r="F281" s="132"/>
      <c r="G281" s="132"/>
      <c r="H281" s="132"/>
      <c r="I281" s="132"/>
      <c r="J281" s="132"/>
      <c r="K281" s="132"/>
      <c r="L281" s="132"/>
      <c r="M281" s="132"/>
      <c r="N281" s="132"/>
      <c r="O281" s="132"/>
      <c r="P281" s="132"/>
      <c r="Q281" s="132"/>
      <c r="R281" s="132"/>
      <c r="S281" s="132"/>
    </row>
    <row r="282" spans="2:19" s="126" customFormat="1" x14ac:dyDescent="0.25">
      <c r="B282" s="132"/>
      <c r="C282" s="132"/>
      <c r="D282" s="132"/>
      <c r="E282" s="132"/>
      <c r="F282" s="132"/>
      <c r="G282" s="132"/>
      <c r="H282" s="132"/>
      <c r="I282" s="132"/>
      <c r="J282" s="132"/>
      <c r="K282" s="132"/>
      <c r="L282" s="132"/>
      <c r="M282" s="132"/>
      <c r="N282" s="132"/>
      <c r="O282" s="132"/>
      <c r="P282" s="132"/>
      <c r="Q282" s="132"/>
      <c r="R282" s="132"/>
      <c r="S282" s="132"/>
    </row>
    <row r="283" spans="2:19" s="126" customFormat="1" x14ac:dyDescent="0.25">
      <c r="B283" s="132"/>
      <c r="C283" s="132"/>
      <c r="D283" s="132"/>
      <c r="E283" s="132"/>
      <c r="F283" s="132"/>
      <c r="G283" s="132"/>
      <c r="H283" s="132"/>
      <c r="I283" s="132"/>
      <c r="J283" s="132"/>
      <c r="K283" s="132"/>
      <c r="L283" s="132"/>
      <c r="M283" s="132"/>
      <c r="N283" s="132"/>
      <c r="O283" s="132"/>
      <c r="P283" s="132"/>
      <c r="Q283" s="132"/>
      <c r="R283" s="132"/>
      <c r="S283" s="132"/>
    </row>
    <row r="284" spans="2:19" s="126" customFormat="1" x14ac:dyDescent="0.25">
      <c r="B284" s="132"/>
      <c r="C284" s="132"/>
      <c r="D284" s="132"/>
      <c r="E284" s="132"/>
      <c r="F284" s="132"/>
      <c r="G284" s="132"/>
      <c r="H284" s="132"/>
      <c r="I284" s="132"/>
      <c r="J284" s="132"/>
      <c r="K284" s="132"/>
      <c r="L284" s="132"/>
      <c r="M284" s="132"/>
      <c r="N284" s="132"/>
      <c r="O284" s="132"/>
      <c r="P284" s="132"/>
      <c r="Q284" s="132"/>
      <c r="R284" s="132"/>
      <c r="S284" s="132"/>
    </row>
    <row r="285" spans="2:19" s="126" customFormat="1" x14ac:dyDescent="0.25">
      <c r="B285" s="132"/>
      <c r="C285" s="132"/>
      <c r="D285" s="132"/>
      <c r="E285" s="132"/>
      <c r="F285" s="132"/>
      <c r="G285" s="132"/>
      <c r="H285" s="132"/>
      <c r="I285" s="132"/>
      <c r="J285" s="132"/>
      <c r="K285" s="132"/>
      <c r="L285" s="132"/>
      <c r="M285" s="132"/>
      <c r="N285" s="132"/>
      <c r="O285" s="132"/>
      <c r="P285" s="132"/>
      <c r="Q285" s="132"/>
      <c r="R285" s="132"/>
      <c r="S285" s="132"/>
    </row>
    <row r="286" spans="2:19" s="126" customFormat="1" x14ac:dyDescent="0.25">
      <c r="B286" s="132"/>
      <c r="C286" s="132"/>
      <c r="D286" s="132"/>
      <c r="E286" s="132"/>
      <c r="F286" s="132"/>
      <c r="G286" s="132"/>
      <c r="H286" s="132"/>
      <c r="I286" s="132"/>
      <c r="J286" s="132"/>
      <c r="K286" s="132"/>
      <c r="L286" s="132"/>
      <c r="M286" s="132"/>
      <c r="N286" s="132"/>
      <c r="O286" s="132"/>
      <c r="P286" s="132"/>
      <c r="Q286" s="132"/>
      <c r="R286" s="132"/>
      <c r="S286" s="132"/>
    </row>
    <row r="287" spans="2:19" s="126" customFormat="1" x14ac:dyDescent="0.25">
      <c r="B287" s="132"/>
      <c r="C287" s="132"/>
      <c r="D287" s="132"/>
      <c r="E287" s="132"/>
      <c r="F287" s="132"/>
      <c r="G287" s="132"/>
      <c r="H287" s="132"/>
      <c r="I287" s="132"/>
      <c r="J287" s="132"/>
      <c r="K287" s="132"/>
      <c r="L287" s="132"/>
      <c r="M287" s="132"/>
      <c r="N287" s="132"/>
      <c r="O287" s="132"/>
      <c r="P287" s="132"/>
      <c r="Q287" s="132"/>
      <c r="R287" s="132"/>
      <c r="S287" s="132"/>
    </row>
    <row r="288" spans="2:19" s="126" customFormat="1" x14ac:dyDescent="0.25">
      <c r="B288" s="132"/>
      <c r="C288" s="132"/>
      <c r="D288" s="132"/>
      <c r="E288" s="132"/>
      <c r="F288" s="132"/>
      <c r="G288" s="132"/>
      <c r="H288" s="132"/>
      <c r="I288" s="132"/>
      <c r="J288" s="132"/>
      <c r="K288" s="132"/>
      <c r="L288" s="132"/>
      <c r="M288" s="132"/>
      <c r="N288" s="132"/>
      <c r="O288" s="132"/>
      <c r="P288" s="132"/>
      <c r="Q288" s="132"/>
      <c r="R288" s="132"/>
      <c r="S288" s="132"/>
    </row>
    <row r="289" spans="2:22" s="126" customFormat="1" x14ac:dyDescent="0.25">
      <c r="B289" s="132"/>
      <c r="C289" s="132"/>
      <c r="D289" s="132"/>
      <c r="E289" s="132"/>
      <c r="F289" s="132"/>
      <c r="G289" s="132"/>
      <c r="H289" s="132"/>
      <c r="I289" s="132"/>
      <c r="J289" s="132"/>
      <c r="K289" s="132"/>
      <c r="L289" s="132"/>
      <c r="M289" s="132"/>
      <c r="N289" s="132"/>
      <c r="O289" s="132"/>
      <c r="P289" s="132"/>
      <c r="Q289" s="132"/>
      <c r="R289" s="132"/>
      <c r="S289" s="132"/>
    </row>
    <row r="290" spans="2:22" s="126" customFormat="1" x14ac:dyDescent="0.25">
      <c r="B290" s="132"/>
      <c r="C290" s="132"/>
      <c r="D290" s="132"/>
      <c r="E290" s="132"/>
      <c r="F290" s="132"/>
      <c r="G290" s="132"/>
      <c r="H290" s="132"/>
      <c r="I290" s="132"/>
      <c r="J290" s="132"/>
      <c r="K290" s="132"/>
      <c r="L290" s="132"/>
      <c r="M290" s="132"/>
      <c r="N290" s="132"/>
      <c r="O290" s="132"/>
      <c r="P290" s="132"/>
      <c r="Q290" s="132"/>
      <c r="R290" s="132"/>
      <c r="S290" s="132"/>
    </row>
    <row r="291" spans="2:22" s="126" customFormat="1" x14ac:dyDescent="0.25">
      <c r="B291" s="132"/>
      <c r="C291" s="132"/>
      <c r="D291" s="132"/>
      <c r="E291" s="132"/>
      <c r="F291" s="132"/>
      <c r="G291" s="132"/>
      <c r="H291" s="132"/>
      <c r="I291" s="132"/>
      <c r="J291" s="132"/>
      <c r="K291" s="132"/>
      <c r="L291" s="132"/>
      <c r="M291" s="132"/>
      <c r="N291" s="132"/>
      <c r="O291" s="132"/>
      <c r="P291" s="132"/>
      <c r="Q291" s="132"/>
      <c r="R291" s="132"/>
      <c r="S291" s="132"/>
    </row>
    <row r="292" spans="2:22" s="126" customFormat="1" x14ac:dyDescent="0.25">
      <c r="B292" s="132"/>
      <c r="C292" s="132"/>
      <c r="D292" s="132"/>
      <c r="E292" s="132"/>
      <c r="F292" s="132"/>
      <c r="G292" s="132"/>
      <c r="H292" s="132"/>
      <c r="I292" s="132"/>
      <c r="J292" s="132"/>
      <c r="K292" s="132"/>
      <c r="L292" s="132"/>
      <c r="M292" s="132"/>
      <c r="N292" s="132"/>
      <c r="O292" s="132"/>
      <c r="P292" s="132"/>
      <c r="Q292" s="132"/>
      <c r="R292" s="132"/>
      <c r="S292" s="132"/>
    </row>
    <row r="293" spans="2:22" s="126" customFormat="1" x14ac:dyDescent="0.25">
      <c r="B293" s="132"/>
      <c r="C293" s="132"/>
      <c r="D293" s="132"/>
      <c r="E293" s="132"/>
      <c r="F293" s="132"/>
      <c r="G293" s="132"/>
      <c r="H293" s="132"/>
      <c r="I293" s="132"/>
      <c r="J293" s="132"/>
      <c r="K293" s="132"/>
      <c r="L293" s="132"/>
      <c r="M293" s="132"/>
      <c r="N293" s="132"/>
      <c r="O293" s="132"/>
      <c r="P293" s="132"/>
      <c r="Q293" s="132"/>
      <c r="R293" s="132"/>
      <c r="S293" s="132"/>
    </row>
    <row r="294" spans="2:22" s="126" customFormat="1" x14ac:dyDescent="0.25">
      <c r="B294" s="132"/>
      <c r="C294" s="132"/>
      <c r="D294" s="132"/>
      <c r="E294" s="132"/>
      <c r="F294" s="132"/>
      <c r="G294" s="132"/>
      <c r="H294" s="132"/>
      <c r="I294" s="132"/>
      <c r="J294" s="132"/>
      <c r="K294" s="132"/>
      <c r="L294" s="132"/>
      <c r="M294" s="132"/>
      <c r="N294" s="132"/>
      <c r="O294" s="132"/>
      <c r="P294" s="132"/>
      <c r="Q294" s="132"/>
      <c r="R294" s="132"/>
      <c r="S294" s="132"/>
    </row>
    <row r="295" spans="2:22" s="126" customFormat="1" x14ac:dyDescent="0.25">
      <c r="B295" s="132"/>
      <c r="C295" s="132"/>
      <c r="D295" s="132"/>
      <c r="E295" s="132"/>
      <c r="F295" s="132"/>
      <c r="G295" s="132"/>
      <c r="H295" s="132"/>
      <c r="I295" s="132"/>
      <c r="J295" s="132"/>
      <c r="K295" s="132"/>
      <c r="L295" s="132"/>
      <c r="M295" s="132"/>
      <c r="N295" s="132"/>
      <c r="O295" s="132"/>
      <c r="P295" s="132"/>
      <c r="Q295" s="132"/>
      <c r="R295" s="132"/>
      <c r="S295" s="132"/>
    </row>
    <row r="296" spans="2:22" s="126" customFormat="1" x14ac:dyDescent="0.25">
      <c r="B296" s="132"/>
      <c r="C296" s="132"/>
      <c r="D296" s="132"/>
      <c r="E296" s="132"/>
      <c r="F296" s="132"/>
      <c r="G296" s="132"/>
      <c r="H296" s="132"/>
      <c r="I296" s="132"/>
      <c r="J296" s="132"/>
      <c r="K296" s="132"/>
      <c r="L296" s="132"/>
      <c r="M296" s="132"/>
      <c r="N296" s="132"/>
      <c r="O296" s="132"/>
      <c r="P296" s="132"/>
      <c r="Q296" s="132"/>
      <c r="R296" s="132"/>
      <c r="S296" s="132"/>
    </row>
    <row r="297" spans="2:22" x14ac:dyDescent="0.25">
      <c r="B297" s="132"/>
      <c r="C297" s="132"/>
      <c r="D297" s="132"/>
      <c r="E297" s="132"/>
      <c r="F297" s="132"/>
      <c r="G297" s="132"/>
      <c r="H297" s="132"/>
      <c r="I297" s="132"/>
      <c r="J297" s="132"/>
      <c r="K297" s="132"/>
      <c r="L297" s="132"/>
      <c r="M297" s="132"/>
      <c r="N297" s="132"/>
      <c r="O297" s="132"/>
      <c r="P297" s="132"/>
      <c r="Q297" s="132"/>
      <c r="R297" s="132"/>
      <c r="S297" s="132"/>
      <c r="T297" s="126"/>
      <c r="U297" s="126"/>
      <c r="V297" s="126"/>
    </row>
    <row r="298" spans="2:22" x14ac:dyDescent="0.25">
      <c r="B298" s="132"/>
      <c r="C298" s="132"/>
      <c r="D298" s="132"/>
      <c r="E298" s="132"/>
      <c r="F298" s="132"/>
      <c r="G298" s="132"/>
      <c r="H298" s="132"/>
      <c r="I298" s="132"/>
      <c r="J298" s="132"/>
      <c r="K298" s="132"/>
      <c r="L298" s="132"/>
      <c r="M298" s="132"/>
      <c r="N298" s="132"/>
      <c r="O298" s="132"/>
      <c r="P298" s="132"/>
      <c r="Q298" s="132"/>
      <c r="R298" s="132"/>
      <c r="S298" s="132"/>
      <c r="T298" s="126"/>
      <c r="U298" s="126"/>
      <c r="V298" s="126"/>
    </row>
    <row r="299" spans="2:22" x14ac:dyDescent="0.25">
      <c r="B299" s="132"/>
      <c r="C299" s="132"/>
      <c r="D299" s="132"/>
      <c r="E299" s="132"/>
      <c r="F299" s="132"/>
      <c r="G299" s="132"/>
      <c r="H299" s="132"/>
      <c r="I299" s="132"/>
      <c r="J299" s="132"/>
      <c r="K299" s="132"/>
      <c r="L299" s="132"/>
      <c r="M299" s="132"/>
      <c r="N299" s="132"/>
      <c r="O299" s="132"/>
      <c r="P299" s="132"/>
      <c r="Q299" s="132"/>
      <c r="R299" s="132"/>
      <c r="S299" s="132"/>
      <c r="T299" s="126"/>
      <c r="U299" s="126"/>
      <c r="V299" s="126"/>
    </row>
  </sheetData>
  <mergeCells count="18">
    <mergeCell ref="B8:X8"/>
    <mergeCell ref="B2:X2"/>
    <mergeCell ref="B3:X3"/>
    <mergeCell ref="B4:X4"/>
    <mergeCell ref="B5:X5"/>
    <mergeCell ref="B6:X6"/>
    <mergeCell ref="B7:X7"/>
    <mergeCell ref="B28:V28"/>
    <mergeCell ref="M9:N9"/>
    <mergeCell ref="K9:L9"/>
    <mergeCell ref="B9:B10"/>
    <mergeCell ref="G9:H9"/>
    <mergeCell ref="I9:J9"/>
    <mergeCell ref="E9:F9"/>
    <mergeCell ref="C9:D9"/>
    <mergeCell ref="O9:P9"/>
    <mergeCell ref="Q9:R9"/>
    <mergeCell ref="S9:Y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19"/>
  <sheetViews>
    <sheetView topLeftCell="A46" workbookViewId="0">
      <selection activeCell="B8" sqref="B8:J8"/>
    </sheetView>
  </sheetViews>
  <sheetFormatPr defaultColWidth="10.85546875" defaultRowHeight="15" x14ac:dyDescent="0.25"/>
  <cols>
    <col min="1" max="1" width="3.7109375" style="240" customWidth="1"/>
    <col min="2" max="2" width="55" style="290" customWidth="1"/>
    <col min="3" max="4" width="20.5703125" style="290" customWidth="1"/>
    <col min="5" max="5" width="18.5703125" style="290" customWidth="1"/>
    <col min="6" max="6" width="20.5703125" style="290" customWidth="1"/>
    <col min="7" max="7" width="19.7109375" style="290" customWidth="1"/>
    <col min="8" max="8" width="19.140625" style="242" customWidth="1"/>
    <col min="9" max="9" width="18.28515625" style="242" customWidth="1"/>
    <col min="10" max="10" width="18.5703125" style="243" bestFit="1" customWidth="1"/>
    <col min="11" max="11" width="17.85546875" style="243" customWidth="1"/>
    <col min="12" max="12" width="17.28515625" style="244" customWidth="1"/>
    <col min="13" max="13" width="18" style="240" bestFit="1" customWidth="1"/>
    <col min="14" max="14" width="39.140625" style="240" customWidth="1"/>
    <col min="15" max="15" width="16.140625" style="240" customWidth="1"/>
    <col min="16" max="24" width="10.85546875" style="240"/>
    <col min="25" max="16384" width="10.85546875" style="246"/>
  </cols>
  <sheetData>
    <row r="1" spans="1:15" s="240" customFormat="1" x14ac:dyDescent="0.25">
      <c r="B1" s="241"/>
      <c r="C1" s="241"/>
      <c r="D1" s="241"/>
      <c r="E1" s="241"/>
      <c r="F1" s="241"/>
      <c r="G1" s="241"/>
      <c r="H1" s="242"/>
      <c r="I1" s="242"/>
      <c r="J1" s="243"/>
      <c r="K1" s="243"/>
      <c r="L1" s="244"/>
    </row>
    <row r="2" spans="1:15" s="240" customFormat="1" ht="23.25" x14ac:dyDescent="0.25">
      <c r="B2" s="369" t="s">
        <v>195</v>
      </c>
      <c r="C2" s="369"/>
      <c r="D2" s="369"/>
      <c r="E2" s="369"/>
      <c r="F2" s="369"/>
      <c r="G2" s="369"/>
      <c r="H2" s="369"/>
      <c r="I2" s="369"/>
      <c r="J2" s="369"/>
      <c r="K2" s="243"/>
      <c r="L2" s="244"/>
    </row>
    <row r="3" spans="1:15" s="240" customFormat="1" ht="23.25" x14ac:dyDescent="0.25">
      <c r="B3" s="370" t="s">
        <v>176</v>
      </c>
      <c r="C3" s="370"/>
      <c r="D3" s="370"/>
      <c r="E3" s="370"/>
      <c r="F3" s="370"/>
      <c r="G3" s="370"/>
      <c r="H3" s="370"/>
      <c r="I3" s="370"/>
      <c r="J3" s="370"/>
      <c r="K3" s="243"/>
      <c r="L3" s="244"/>
    </row>
    <row r="4" spans="1:15" s="240" customFormat="1" ht="20.25" x14ac:dyDescent="0.25">
      <c r="B4" s="371" t="s">
        <v>177</v>
      </c>
      <c r="C4" s="371"/>
      <c r="D4" s="371"/>
      <c r="E4" s="371"/>
      <c r="F4" s="371"/>
      <c r="G4" s="371"/>
      <c r="H4" s="371"/>
      <c r="I4" s="371"/>
      <c r="J4" s="371"/>
      <c r="K4" s="243"/>
      <c r="L4" s="244"/>
    </row>
    <row r="5" spans="1:15" ht="18" customHeight="1" x14ac:dyDescent="0.25">
      <c r="B5" s="369" t="s">
        <v>25</v>
      </c>
      <c r="C5" s="369"/>
      <c r="D5" s="369"/>
      <c r="E5" s="369"/>
      <c r="F5" s="369"/>
      <c r="G5" s="369"/>
      <c r="H5" s="369"/>
      <c r="I5" s="369"/>
      <c r="J5" s="369"/>
      <c r="K5" s="245"/>
      <c r="L5" s="245"/>
    </row>
    <row r="6" spans="1:15" ht="18.75" customHeight="1" x14ac:dyDescent="0.25">
      <c r="B6" s="369" t="s">
        <v>51</v>
      </c>
      <c r="C6" s="369"/>
      <c r="D6" s="369"/>
      <c r="E6" s="369"/>
      <c r="F6" s="369"/>
      <c r="G6" s="369"/>
      <c r="H6" s="369"/>
      <c r="I6" s="369"/>
      <c r="J6" s="369"/>
      <c r="K6" s="245"/>
      <c r="L6" s="245"/>
      <c r="O6" s="247"/>
    </row>
    <row r="7" spans="1:15" ht="20.25" customHeight="1" x14ac:dyDescent="0.25">
      <c r="A7" s="248"/>
      <c r="B7" s="367" t="s">
        <v>196</v>
      </c>
      <c r="C7" s="367"/>
      <c r="D7" s="367"/>
      <c r="E7" s="367"/>
      <c r="F7" s="367"/>
      <c r="G7" s="367"/>
      <c r="H7" s="367"/>
      <c r="I7" s="367"/>
      <c r="J7" s="367"/>
      <c r="K7" s="249"/>
      <c r="L7" s="249"/>
      <c r="M7" s="250"/>
      <c r="O7" s="247"/>
    </row>
    <row r="8" spans="1:15" ht="19.5" thickBot="1" x14ac:dyDescent="0.3">
      <c r="B8" s="368" t="s">
        <v>28</v>
      </c>
      <c r="C8" s="368"/>
      <c r="D8" s="368"/>
      <c r="E8" s="368"/>
      <c r="F8" s="368"/>
      <c r="G8" s="368"/>
      <c r="H8" s="368"/>
      <c r="I8" s="368"/>
      <c r="J8" s="368"/>
      <c r="K8" s="241"/>
      <c r="L8" s="241"/>
    </row>
    <row r="9" spans="1:15" ht="15.75" thickBot="1" x14ac:dyDescent="0.3">
      <c r="B9" s="239" t="s">
        <v>29</v>
      </c>
      <c r="C9" s="48" t="s">
        <v>96</v>
      </c>
      <c r="D9" s="48" t="s">
        <v>94</v>
      </c>
      <c r="E9" s="49" t="s">
        <v>95</v>
      </c>
      <c r="F9" s="48" t="s">
        <v>88</v>
      </c>
      <c r="G9" s="48" t="s">
        <v>91</v>
      </c>
      <c r="H9" s="48" t="s">
        <v>180</v>
      </c>
      <c r="I9" s="48" t="s">
        <v>185</v>
      </c>
      <c r="J9" s="299" t="s">
        <v>198</v>
      </c>
      <c r="K9" s="240"/>
      <c r="O9" s="247"/>
    </row>
    <row r="10" spans="1:15" x14ac:dyDescent="0.25">
      <c r="B10" s="251" t="s">
        <v>52</v>
      </c>
      <c r="C10" s="252"/>
      <c r="D10" s="252"/>
      <c r="E10" s="252"/>
      <c r="F10" s="252"/>
      <c r="G10" s="253"/>
      <c r="H10" s="254"/>
      <c r="I10" s="254"/>
      <c r="J10" s="254"/>
      <c r="K10" s="240"/>
      <c r="O10" s="247"/>
    </row>
    <row r="11" spans="1:15" ht="15" customHeight="1" x14ac:dyDescent="0.25">
      <c r="B11" s="145" t="s">
        <v>53</v>
      </c>
      <c r="C11" s="255">
        <v>280581761384</v>
      </c>
      <c r="D11" s="255">
        <v>308744311168</v>
      </c>
      <c r="E11" s="256">
        <v>250507008473</v>
      </c>
      <c r="F11" s="255">
        <v>373189942449</v>
      </c>
      <c r="G11" s="257">
        <v>442468743741</v>
      </c>
      <c r="H11" s="257">
        <v>494780419716</v>
      </c>
      <c r="I11" s="257">
        <v>535383043145</v>
      </c>
      <c r="J11" s="257">
        <v>580259824336</v>
      </c>
      <c r="K11" s="240"/>
      <c r="L11" s="258"/>
      <c r="O11" s="247"/>
    </row>
    <row r="12" spans="1:15" ht="15.75" customHeight="1" x14ac:dyDescent="0.25">
      <c r="B12" s="145" t="s">
        <v>54</v>
      </c>
      <c r="C12" s="259">
        <v>1352557473</v>
      </c>
      <c r="D12" s="259">
        <v>1310360809</v>
      </c>
      <c r="E12" s="260">
        <v>1223612001</v>
      </c>
      <c r="F12" s="259">
        <v>1512084694</v>
      </c>
      <c r="G12" s="261">
        <v>2954301032</v>
      </c>
      <c r="H12" s="261">
        <v>2149425255</v>
      </c>
      <c r="I12" s="261">
        <v>3946927249</v>
      </c>
      <c r="J12" s="261">
        <v>3508260470</v>
      </c>
      <c r="K12" s="240"/>
      <c r="L12" s="258"/>
      <c r="O12" s="247"/>
    </row>
    <row r="13" spans="1:15" ht="18" customHeight="1" x14ac:dyDescent="0.25">
      <c r="B13" s="145" t="s">
        <v>55</v>
      </c>
      <c r="C13" s="259">
        <v>12697953889</v>
      </c>
      <c r="D13" s="259">
        <v>12206261408</v>
      </c>
      <c r="E13" s="260">
        <v>8953789543</v>
      </c>
      <c r="F13" s="259">
        <v>14115699390</v>
      </c>
      <c r="G13" s="261">
        <v>11825335247</v>
      </c>
      <c r="H13" s="261">
        <v>16758770750</v>
      </c>
      <c r="I13" s="261">
        <v>16023342124</v>
      </c>
      <c r="J13" s="261">
        <v>18180002883</v>
      </c>
      <c r="K13" s="240"/>
      <c r="L13" s="258"/>
    </row>
    <row r="14" spans="1:15" ht="18" customHeight="1" x14ac:dyDescent="0.25">
      <c r="B14" s="145" t="s">
        <v>56</v>
      </c>
      <c r="C14" s="259">
        <v>208279450</v>
      </c>
      <c r="D14" s="259">
        <v>286656349</v>
      </c>
      <c r="E14" s="260">
        <v>17786334451</v>
      </c>
      <c r="F14" s="259">
        <v>7642775882</v>
      </c>
      <c r="G14" s="261">
        <v>2037595781</v>
      </c>
      <c r="H14" s="261">
        <v>10051437641</v>
      </c>
      <c r="I14" s="261">
        <v>21358040529</v>
      </c>
      <c r="J14" s="261">
        <v>438498762</v>
      </c>
      <c r="K14" s="240"/>
      <c r="L14" s="258"/>
    </row>
    <row r="15" spans="1:15" ht="18" customHeight="1" x14ac:dyDescent="0.25">
      <c r="B15" s="145" t="s">
        <v>57</v>
      </c>
      <c r="C15" s="259">
        <v>2700000000</v>
      </c>
      <c r="D15" s="259">
        <v>3150000000</v>
      </c>
      <c r="E15" s="260">
        <v>0</v>
      </c>
      <c r="F15" s="259">
        <v>0</v>
      </c>
      <c r="G15" s="261">
        <v>3949012533</v>
      </c>
      <c r="H15" s="261">
        <v>9433608284</v>
      </c>
      <c r="I15" s="261">
        <v>0</v>
      </c>
      <c r="J15" s="261">
        <v>0</v>
      </c>
      <c r="K15" s="240"/>
      <c r="L15" s="258"/>
    </row>
    <row r="16" spans="1:15" ht="18" customHeight="1" x14ac:dyDescent="0.25">
      <c r="B16" s="145" t="s">
        <v>58</v>
      </c>
      <c r="C16" s="259">
        <v>1942349373</v>
      </c>
      <c r="D16" s="259">
        <v>3741833248</v>
      </c>
      <c r="E16" s="260">
        <v>1745262128</v>
      </c>
      <c r="F16" s="259">
        <v>8008835403</v>
      </c>
      <c r="G16" s="261">
        <v>3160521360</v>
      </c>
      <c r="H16" s="261">
        <v>403712164</v>
      </c>
      <c r="I16" s="261">
        <v>1501358381</v>
      </c>
      <c r="J16" s="261">
        <v>1730499535</v>
      </c>
      <c r="K16" s="240"/>
      <c r="L16" s="258"/>
    </row>
    <row r="17" spans="2:13" ht="18" customHeight="1" x14ac:dyDescent="0.25">
      <c r="B17" s="145" t="s">
        <v>59</v>
      </c>
      <c r="C17" s="259">
        <v>860940752</v>
      </c>
      <c r="D17" s="259">
        <v>607442839</v>
      </c>
      <c r="E17" s="260">
        <v>4863111835</v>
      </c>
      <c r="F17" s="259">
        <v>294894099</v>
      </c>
      <c r="G17" s="261">
        <v>292118838</v>
      </c>
      <c r="H17" s="261">
        <v>1079660158</v>
      </c>
      <c r="I17" s="261">
        <v>2811527284</v>
      </c>
      <c r="J17" s="261">
        <v>2036769041</v>
      </c>
      <c r="K17" s="240"/>
      <c r="L17" s="258"/>
    </row>
    <row r="18" spans="2:13" ht="18" customHeight="1" x14ac:dyDescent="0.25">
      <c r="B18" s="145" t="s">
        <v>60</v>
      </c>
      <c r="C18" s="259">
        <v>4045261101</v>
      </c>
      <c r="D18" s="259">
        <v>4536355672</v>
      </c>
      <c r="E18" s="260">
        <v>5658119883</v>
      </c>
      <c r="F18" s="259">
        <v>5721035886</v>
      </c>
      <c r="G18" s="261">
        <v>12478281198</v>
      </c>
      <c r="H18" s="261">
        <v>9898753978</v>
      </c>
      <c r="I18" s="261">
        <v>15080849905</v>
      </c>
      <c r="J18" s="261">
        <v>18468172182</v>
      </c>
      <c r="K18" s="240"/>
      <c r="L18" s="258"/>
    </row>
    <row r="19" spans="2:13" ht="16.5" customHeight="1" x14ac:dyDescent="0.25">
      <c r="B19" s="145" t="s">
        <v>61</v>
      </c>
      <c r="C19" s="259">
        <v>-76307941113</v>
      </c>
      <c r="D19" s="259">
        <v>-82283328118</v>
      </c>
      <c r="E19" s="260">
        <v>-89709367944</v>
      </c>
      <c r="F19" s="259">
        <v>-89733914693</v>
      </c>
      <c r="G19" s="261">
        <v>-107490122052</v>
      </c>
      <c r="H19" s="261">
        <v>-118170560512</v>
      </c>
      <c r="I19" s="261">
        <v>-135897269941</v>
      </c>
      <c r="J19" s="261">
        <v>-145102417504</v>
      </c>
      <c r="K19" s="240"/>
      <c r="L19" s="258"/>
    </row>
    <row r="20" spans="2:13" ht="18" customHeight="1" x14ac:dyDescent="0.25">
      <c r="B20" s="145" t="s">
        <v>62</v>
      </c>
      <c r="C20" s="259">
        <v>-10016126651</v>
      </c>
      <c r="D20" s="259">
        <v>-10738844153</v>
      </c>
      <c r="E20" s="260">
        <v>-11683293306</v>
      </c>
      <c r="F20" s="259">
        <v>-11883398120</v>
      </c>
      <c r="G20" s="261">
        <v>-13120423475</v>
      </c>
      <c r="H20" s="261">
        <v>-16226384624</v>
      </c>
      <c r="I20" s="261">
        <v>-17393371809</v>
      </c>
      <c r="J20" s="261">
        <v>-18656856638</v>
      </c>
      <c r="K20" s="240"/>
      <c r="L20" s="258"/>
    </row>
    <row r="21" spans="2:13" ht="18" customHeight="1" x14ac:dyDescent="0.25">
      <c r="B21" s="145" t="s">
        <v>63</v>
      </c>
      <c r="C21" s="259">
        <v>-91238538087</v>
      </c>
      <c r="D21" s="259">
        <v>-92496382159</v>
      </c>
      <c r="E21" s="260">
        <v>-146880043540</v>
      </c>
      <c r="F21" s="259">
        <v>-127235988878</v>
      </c>
      <c r="G21" s="261">
        <v>-199964118520</v>
      </c>
      <c r="H21" s="261">
        <v>-211891807310</v>
      </c>
      <c r="I21" s="300">
        <v>-231106101999</v>
      </c>
      <c r="J21" s="261">
        <v>-243619753397</v>
      </c>
      <c r="K21" s="240"/>
      <c r="L21" s="258"/>
    </row>
    <row r="22" spans="2:13" ht="18" customHeight="1" x14ac:dyDescent="0.25">
      <c r="B22" s="145" t="s">
        <v>64</v>
      </c>
      <c r="C22" s="259">
        <v>-16410366115</v>
      </c>
      <c r="D22" s="259">
        <v>-17980103293</v>
      </c>
      <c r="E22" s="260">
        <v>-20060080929</v>
      </c>
      <c r="F22" s="259">
        <v>-21285184458</v>
      </c>
      <c r="G22" s="261">
        <v>-988128187</v>
      </c>
      <c r="H22" s="261">
        <v>-29527446447</v>
      </c>
      <c r="I22" s="261">
        <v>-35143052219</v>
      </c>
      <c r="J22" s="261">
        <v>-39419703481</v>
      </c>
      <c r="K22" s="240"/>
      <c r="L22" s="258"/>
    </row>
    <row r="23" spans="2:13" ht="18" customHeight="1" x14ac:dyDescent="0.25">
      <c r="B23" s="145" t="s">
        <v>65</v>
      </c>
      <c r="C23" s="259">
        <v>-28066683610</v>
      </c>
      <c r="D23" s="259">
        <v>-36722126408</v>
      </c>
      <c r="E23" s="260">
        <v>-42332413480</v>
      </c>
      <c r="F23" s="259">
        <v>-43682665456</v>
      </c>
      <c r="G23" s="261">
        <v>-37674509481</v>
      </c>
      <c r="H23" s="261">
        <v>-41967607874</v>
      </c>
      <c r="I23" s="261">
        <v>-65028481744</v>
      </c>
      <c r="J23" s="261">
        <v>-71229142654</v>
      </c>
      <c r="K23" s="240"/>
      <c r="L23" s="258"/>
    </row>
    <row r="24" spans="2:13" ht="18" customHeight="1" x14ac:dyDescent="0.25">
      <c r="B24" s="145" t="s">
        <v>66</v>
      </c>
      <c r="C24" s="259">
        <v>-47464696598</v>
      </c>
      <c r="D24" s="259">
        <v>-43999944730</v>
      </c>
      <c r="E24" s="260">
        <v>-43938790265</v>
      </c>
      <c r="F24" s="259">
        <v>-51759780916</v>
      </c>
      <c r="G24" s="261">
        <v>-74221989215</v>
      </c>
      <c r="H24" s="261">
        <v>-88639995681</v>
      </c>
      <c r="I24" s="261">
        <v>-146684937277</v>
      </c>
      <c r="J24" s="261">
        <v>-150555097417</v>
      </c>
      <c r="K24" s="240"/>
      <c r="L24" s="258"/>
      <c r="M24" s="262"/>
    </row>
    <row r="25" spans="2:13" ht="18" customHeight="1" x14ac:dyDescent="0.25">
      <c r="B25" s="145" t="s">
        <v>67</v>
      </c>
      <c r="C25" s="259">
        <v>-5463979</v>
      </c>
      <c r="D25" s="259">
        <v>-303342761</v>
      </c>
      <c r="E25" s="260">
        <v>-147281654</v>
      </c>
      <c r="F25" s="259">
        <v>-2568301112</v>
      </c>
      <c r="G25" s="261">
        <v>-7368932078</v>
      </c>
      <c r="H25" s="261">
        <v>-11724534187</v>
      </c>
      <c r="I25" s="261">
        <v>-2343748813</v>
      </c>
      <c r="J25" s="261">
        <v>-7933470109</v>
      </c>
      <c r="K25" s="240"/>
      <c r="L25" s="258"/>
      <c r="M25" s="262"/>
    </row>
    <row r="26" spans="2:13" ht="18" customHeight="1" x14ac:dyDescent="0.25">
      <c r="B26" s="145" t="s">
        <v>68</v>
      </c>
      <c r="C26" s="259">
        <v>-5850608333</v>
      </c>
      <c r="D26" s="259">
        <v>-3147604152</v>
      </c>
      <c r="E26" s="260">
        <v>-10447110785</v>
      </c>
      <c r="F26" s="259">
        <v>-2133774734</v>
      </c>
      <c r="G26" s="261">
        <v>-3563947805</v>
      </c>
      <c r="H26" s="261">
        <v>-6048973156</v>
      </c>
      <c r="I26" s="261">
        <v>-12679824800</v>
      </c>
      <c r="J26" s="261">
        <v>-7317940583</v>
      </c>
      <c r="K26" s="240"/>
      <c r="L26" s="258"/>
      <c r="M26" s="262"/>
    </row>
    <row r="27" spans="2:13" ht="18" customHeight="1" thickBot="1" x14ac:dyDescent="0.3">
      <c r="B27" s="146" t="s">
        <v>69</v>
      </c>
      <c r="C27" s="263">
        <f t="shared" ref="C27:I27" si="0">SUM(C11:C26)</f>
        <v>29028678936</v>
      </c>
      <c r="D27" s="263">
        <f t="shared" si="0"/>
        <v>46911545719</v>
      </c>
      <c r="E27" s="264">
        <f t="shared" si="0"/>
        <v>-74461143589</v>
      </c>
      <c r="F27" s="263">
        <f t="shared" si="0"/>
        <v>60202259436</v>
      </c>
      <c r="G27" s="265">
        <f t="shared" si="0"/>
        <v>34773738917</v>
      </c>
      <c r="H27" s="265">
        <f t="shared" si="0"/>
        <v>20358478155</v>
      </c>
      <c r="I27" s="265">
        <f t="shared" si="0"/>
        <v>-50171699985</v>
      </c>
      <c r="J27" s="265">
        <f>SUM(J11:J26)</f>
        <v>-59212354574</v>
      </c>
      <c r="K27" s="240"/>
      <c r="L27" s="258"/>
    </row>
    <row r="28" spans="2:13" ht="18" customHeight="1" x14ac:dyDescent="0.25">
      <c r="B28" s="251" t="s">
        <v>70</v>
      </c>
      <c r="C28" s="266"/>
      <c r="D28" s="266"/>
      <c r="E28" s="266"/>
      <c r="F28" s="266"/>
      <c r="G28" s="253"/>
      <c r="H28" s="254"/>
      <c r="I28" s="254"/>
      <c r="J28" s="254"/>
      <c r="K28" s="240"/>
    </row>
    <row r="29" spans="2:13" ht="18" customHeight="1" x14ac:dyDescent="0.25">
      <c r="B29" s="147" t="s">
        <v>174</v>
      </c>
      <c r="C29" s="267"/>
      <c r="D29" s="267"/>
      <c r="E29" s="260"/>
      <c r="F29" s="267"/>
      <c r="G29" s="268"/>
      <c r="H29" s="268">
        <v>238721319</v>
      </c>
      <c r="I29" s="268">
        <v>0</v>
      </c>
      <c r="J29" s="268">
        <v>0</v>
      </c>
      <c r="K29" s="240"/>
    </row>
    <row r="30" spans="2:13" ht="18" customHeight="1" x14ac:dyDescent="0.25">
      <c r="B30" s="147" t="s">
        <v>175</v>
      </c>
      <c r="C30" s="267"/>
      <c r="D30" s="267"/>
      <c r="E30" s="260"/>
      <c r="F30" s="267"/>
      <c r="G30" s="268"/>
      <c r="H30" s="268">
        <v>25265000</v>
      </c>
      <c r="I30" s="268">
        <v>0</v>
      </c>
      <c r="J30" s="268">
        <v>130398387</v>
      </c>
      <c r="K30" s="240"/>
    </row>
    <row r="31" spans="2:13" ht="15" customHeight="1" x14ac:dyDescent="0.25">
      <c r="B31" s="147" t="s">
        <v>173</v>
      </c>
      <c r="C31" s="267">
        <v>40782263</v>
      </c>
      <c r="D31" s="267">
        <v>134895785</v>
      </c>
      <c r="E31" s="260">
        <v>43226838</v>
      </c>
      <c r="F31" s="267">
        <v>229823766</v>
      </c>
      <c r="G31" s="268">
        <v>162503907</v>
      </c>
      <c r="H31" s="268">
        <v>314814741</v>
      </c>
      <c r="I31" s="268">
        <v>0</v>
      </c>
      <c r="J31" s="268">
        <v>8766126467</v>
      </c>
      <c r="K31" s="240"/>
      <c r="L31" s="258"/>
      <c r="M31" s="247"/>
    </row>
    <row r="32" spans="2:13" ht="15" customHeight="1" x14ac:dyDescent="0.25">
      <c r="B32" s="147" t="s">
        <v>93</v>
      </c>
      <c r="C32" s="267">
        <v>0</v>
      </c>
      <c r="D32" s="267">
        <v>0</v>
      </c>
      <c r="E32" s="260">
        <v>0</v>
      </c>
      <c r="F32" s="267">
        <v>0</v>
      </c>
      <c r="G32" s="268">
        <v>374207772</v>
      </c>
      <c r="H32" s="268">
        <v>0</v>
      </c>
      <c r="I32" s="268">
        <v>0</v>
      </c>
      <c r="J32" s="268">
        <v>0</v>
      </c>
      <c r="K32" s="240"/>
      <c r="L32" s="258"/>
      <c r="M32" s="247"/>
    </row>
    <row r="33" spans="2:12" x14ac:dyDescent="0.25">
      <c r="B33" s="147" t="s">
        <v>71</v>
      </c>
      <c r="C33" s="267">
        <v>-16225250403</v>
      </c>
      <c r="D33" s="267">
        <v>-28307443493</v>
      </c>
      <c r="E33" s="260">
        <v>-32342397029</v>
      </c>
      <c r="F33" s="267">
        <v>-9451245437</v>
      </c>
      <c r="G33" s="268">
        <v>-24059344018</v>
      </c>
      <c r="H33" s="268">
        <v>-32639240626</v>
      </c>
      <c r="I33" s="268">
        <v>-34399750551</v>
      </c>
      <c r="J33" s="268">
        <v>-38247528149</v>
      </c>
      <c r="K33" s="240"/>
      <c r="L33" s="258"/>
    </row>
    <row r="34" spans="2:12" ht="22.5" customHeight="1" x14ac:dyDescent="0.25">
      <c r="B34" s="147" t="s">
        <v>72</v>
      </c>
      <c r="C34" s="267">
        <v>-97958104</v>
      </c>
      <c r="D34" s="267">
        <v>-291466152</v>
      </c>
      <c r="E34" s="260">
        <v>-337304631</v>
      </c>
      <c r="F34" s="267">
        <v>-98253502</v>
      </c>
      <c r="G34" s="268">
        <v>-50077148998</v>
      </c>
      <c r="H34" s="268">
        <v>-97457003</v>
      </c>
      <c r="I34" s="268">
        <v>0</v>
      </c>
      <c r="J34" s="268">
        <v>0</v>
      </c>
      <c r="K34" s="240"/>
      <c r="L34" s="258"/>
    </row>
    <row r="35" spans="2:12" ht="26.25" customHeight="1" x14ac:dyDescent="0.25">
      <c r="B35" s="147" t="s">
        <v>73</v>
      </c>
      <c r="C35" s="267">
        <v>-2213878094</v>
      </c>
      <c r="D35" s="267">
        <v>-6078849492</v>
      </c>
      <c r="E35" s="260">
        <v>-1586610391</v>
      </c>
      <c r="F35" s="267">
        <v>-937499998</v>
      </c>
      <c r="G35" s="268">
        <v>-3635196004</v>
      </c>
      <c r="H35" s="268">
        <v>-2208950953</v>
      </c>
      <c r="I35" s="268">
        <v>-4521807850</v>
      </c>
      <c r="J35" s="268">
        <v>-225782100</v>
      </c>
      <c r="K35" s="240"/>
      <c r="L35" s="258"/>
    </row>
    <row r="36" spans="2:12" ht="24" customHeight="1" x14ac:dyDescent="0.25">
      <c r="B36" s="147" t="s">
        <v>186</v>
      </c>
      <c r="C36" s="267">
        <v>0</v>
      </c>
      <c r="D36" s="267">
        <v>0</v>
      </c>
      <c r="E36" s="291">
        <v>0</v>
      </c>
      <c r="F36" s="267">
        <v>0</v>
      </c>
      <c r="G36" s="268">
        <v>0</v>
      </c>
      <c r="H36" s="268">
        <v>0</v>
      </c>
      <c r="I36" s="268">
        <v>-757166317</v>
      </c>
      <c r="J36" s="268">
        <v>0</v>
      </c>
      <c r="K36" s="240"/>
      <c r="L36" s="258"/>
    </row>
    <row r="37" spans="2:12" ht="18" customHeight="1" thickBot="1" x14ac:dyDescent="0.3">
      <c r="B37" s="146" t="s">
        <v>74</v>
      </c>
      <c r="C37" s="263">
        <f>SUM(C29:C36)</f>
        <v>-18496304338</v>
      </c>
      <c r="D37" s="263">
        <f t="shared" ref="D37:I37" si="1">SUM(D29:D36)</f>
        <v>-34542863352</v>
      </c>
      <c r="E37" s="263">
        <f t="shared" si="1"/>
        <v>-34223085213</v>
      </c>
      <c r="F37" s="263">
        <f t="shared" si="1"/>
        <v>-10257175171</v>
      </c>
      <c r="G37" s="263">
        <f t="shared" si="1"/>
        <v>-77234977341</v>
      </c>
      <c r="H37" s="263">
        <f t="shared" si="1"/>
        <v>-34366847522</v>
      </c>
      <c r="I37" s="263">
        <f t="shared" si="1"/>
        <v>-39678724718</v>
      </c>
      <c r="J37" s="265">
        <f>SUM(J29:J36)</f>
        <v>-29576785395</v>
      </c>
      <c r="K37" s="240"/>
      <c r="L37" s="258"/>
    </row>
    <row r="38" spans="2:12" ht="18" customHeight="1" x14ac:dyDescent="0.25">
      <c r="B38" s="269" t="s">
        <v>75</v>
      </c>
      <c r="C38" s="270"/>
      <c r="D38" s="270"/>
      <c r="E38" s="270"/>
      <c r="F38" s="270"/>
      <c r="G38" s="271"/>
      <c r="H38" s="272"/>
      <c r="I38" s="272"/>
      <c r="J38" s="272"/>
      <c r="K38" s="240"/>
      <c r="L38" s="258"/>
    </row>
    <row r="39" spans="2:12" ht="15" customHeight="1" x14ac:dyDescent="0.25">
      <c r="B39" s="147" t="s">
        <v>76</v>
      </c>
      <c r="C39" s="267">
        <v>97924243331</v>
      </c>
      <c r="D39" s="267">
        <v>190103696118</v>
      </c>
      <c r="E39" s="260">
        <v>189778552104</v>
      </c>
      <c r="F39" s="267">
        <v>165677364564</v>
      </c>
      <c r="G39" s="267">
        <v>198883321197</v>
      </c>
      <c r="H39" s="267">
        <v>145932001701</v>
      </c>
      <c r="I39" s="267">
        <v>102161888139</v>
      </c>
      <c r="J39" s="267">
        <v>157488827699</v>
      </c>
      <c r="K39" s="240"/>
      <c r="L39" s="258"/>
    </row>
    <row r="40" spans="2:12" x14ac:dyDescent="0.25">
      <c r="B40" s="147" t="s">
        <v>77</v>
      </c>
      <c r="C40" s="267">
        <v>14174502156</v>
      </c>
      <c r="D40" s="267">
        <v>6673874378</v>
      </c>
      <c r="E40" s="260">
        <v>27775579929</v>
      </c>
      <c r="F40" s="267">
        <v>5294808055</v>
      </c>
      <c r="G40" s="267">
        <v>34957279261</v>
      </c>
      <c r="H40" s="267">
        <v>67277154718</v>
      </c>
      <c r="I40" s="267">
        <v>40835290622</v>
      </c>
      <c r="J40" s="267">
        <v>104825771962</v>
      </c>
      <c r="K40" s="240"/>
      <c r="L40" s="258"/>
    </row>
    <row r="41" spans="2:12" x14ac:dyDescent="0.25">
      <c r="B41" s="147" t="s">
        <v>60</v>
      </c>
      <c r="C41" s="267">
        <v>3466549340</v>
      </c>
      <c r="D41" s="267">
        <v>4570410902</v>
      </c>
      <c r="E41" s="260">
        <v>73203947852</v>
      </c>
      <c r="F41" s="267">
        <v>22370793557</v>
      </c>
      <c r="G41" s="267">
        <v>35879551803</v>
      </c>
      <c r="H41" s="267">
        <v>42570074368</v>
      </c>
      <c r="I41" s="267">
        <v>-4075109789</v>
      </c>
      <c r="J41" s="267">
        <v>12602686032</v>
      </c>
      <c r="K41" s="240"/>
      <c r="L41" s="258"/>
    </row>
    <row r="42" spans="2:12" ht="34.5" customHeight="1" x14ac:dyDescent="0.25">
      <c r="B42" s="147" t="s">
        <v>78</v>
      </c>
      <c r="C42" s="267">
        <v>-18602025312</v>
      </c>
      <c r="D42" s="267">
        <v>-41275650000</v>
      </c>
      <c r="E42" s="260">
        <v>-27044600000</v>
      </c>
      <c r="F42" s="267">
        <v>-17425852875</v>
      </c>
      <c r="G42" s="267">
        <v>-14714708493</v>
      </c>
      <c r="H42" s="267">
        <v>-29767480057</v>
      </c>
      <c r="I42" s="267">
        <v>-18015731845</v>
      </c>
      <c r="J42" s="267">
        <v>-22061194735</v>
      </c>
      <c r="K42" s="240"/>
      <c r="L42" s="258"/>
    </row>
    <row r="43" spans="2:12" ht="30.75" customHeight="1" x14ac:dyDescent="0.25">
      <c r="B43" s="147" t="s">
        <v>79</v>
      </c>
      <c r="C43" s="267">
        <v>-54983968459</v>
      </c>
      <c r="D43" s="267">
        <v>-50096373084</v>
      </c>
      <c r="E43" s="260">
        <v>-62997603379</v>
      </c>
      <c r="F43" s="267">
        <v>-28718706870</v>
      </c>
      <c r="G43" s="267">
        <v>-26906704292</v>
      </c>
      <c r="H43" s="267">
        <v>-20145294828</v>
      </c>
      <c r="I43" s="267">
        <v>-29944093214</v>
      </c>
      <c r="J43" s="267">
        <v>-31384934929</v>
      </c>
      <c r="K43" s="240"/>
      <c r="L43" s="258"/>
    </row>
    <row r="44" spans="2:12" x14ac:dyDescent="0.25">
      <c r="B44" s="147" t="s">
        <v>68</v>
      </c>
      <c r="C44" s="267">
        <v>-32468172552</v>
      </c>
      <c r="D44" s="267">
        <v>-54083040431</v>
      </c>
      <c r="E44" s="260">
        <v>-62944136915</v>
      </c>
      <c r="F44" s="267">
        <v>-87622489257</v>
      </c>
      <c r="G44" s="267">
        <v>-74841655381</v>
      </c>
      <c r="H44" s="267">
        <v>-117105834228</v>
      </c>
      <c r="I44" s="267">
        <v>-11965123867</v>
      </c>
      <c r="J44" s="267">
        <v>-63743683156</v>
      </c>
      <c r="K44" s="240"/>
      <c r="L44" s="258"/>
    </row>
    <row r="45" spans="2:12" ht="28.5" customHeight="1" x14ac:dyDescent="0.25">
      <c r="B45" s="146" t="s">
        <v>80</v>
      </c>
      <c r="C45" s="273">
        <f t="shared" ref="C45:I45" si="2">SUM(C39:C44)</f>
        <v>9511128504</v>
      </c>
      <c r="D45" s="273">
        <f t="shared" si="2"/>
        <v>55892917883</v>
      </c>
      <c r="E45" s="274">
        <f t="shared" si="2"/>
        <v>137771739591</v>
      </c>
      <c r="F45" s="273">
        <f t="shared" si="2"/>
        <v>59575917174</v>
      </c>
      <c r="G45" s="275">
        <f t="shared" si="2"/>
        <v>153257084095</v>
      </c>
      <c r="H45" s="275">
        <f t="shared" si="2"/>
        <v>88760621674</v>
      </c>
      <c r="I45" s="275">
        <f t="shared" si="2"/>
        <v>78997120046</v>
      </c>
      <c r="J45" s="275">
        <f>SUM(J39:J44)</f>
        <v>157727472873</v>
      </c>
      <c r="K45" s="240"/>
      <c r="L45" s="258"/>
    </row>
    <row r="46" spans="2:12" x14ac:dyDescent="0.25">
      <c r="B46" s="147" t="s">
        <v>81</v>
      </c>
      <c r="C46" s="276">
        <f>+C27+C37+C45</f>
        <v>20043503102</v>
      </c>
      <c r="D46" s="276">
        <f>+D27+D37+D45</f>
        <v>68261600250</v>
      </c>
      <c r="E46" s="276">
        <f>+E27+E37+E45</f>
        <v>29087510789</v>
      </c>
      <c r="F46" s="276">
        <f>+F27+F37+F45</f>
        <v>109521001439</v>
      </c>
      <c r="G46" s="268">
        <f>+G27+G37+G45</f>
        <v>110795845671</v>
      </c>
      <c r="H46" s="268">
        <f>+H27+H37+H45+3</f>
        <v>74752252310</v>
      </c>
      <c r="I46" s="268">
        <f>+I27+I37+I45+3</f>
        <v>-10853304654</v>
      </c>
      <c r="J46" s="268">
        <v>68938332904</v>
      </c>
      <c r="K46" s="240"/>
      <c r="L46" s="258"/>
    </row>
    <row r="47" spans="2:12" ht="15.75" thickBot="1" x14ac:dyDescent="0.3">
      <c r="B47" s="147" t="s">
        <v>82</v>
      </c>
      <c r="C47" s="277">
        <v>18544164091</v>
      </c>
      <c r="D47" s="277">
        <v>40104699382</v>
      </c>
      <c r="E47" s="260">
        <v>48239159054</v>
      </c>
      <c r="F47" s="277">
        <v>173074676912</v>
      </c>
      <c r="G47" s="278">
        <v>146973278604</v>
      </c>
      <c r="H47" s="278">
        <v>169335100215</v>
      </c>
      <c r="I47" s="278">
        <v>145129916492</v>
      </c>
      <c r="J47" s="278">
        <v>139584491546</v>
      </c>
      <c r="K47" s="240"/>
      <c r="L47" s="258"/>
    </row>
    <row r="48" spans="2:12" ht="18" customHeight="1" x14ac:dyDescent="0.25">
      <c r="B48" s="279" t="s">
        <v>83</v>
      </c>
      <c r="C48" s="280">
        <f t="shared" ref="C48:I48" si="3">C46+C47</f>
        <v>38587667193</v>
      </c>
      <c r="D48" s="280">
        <f t="shared" si="3"/>
        <v>108366299632</v>
      </c>
      <c r="E48" s="281">
        <f t="shared" si="3"/>
        <v>77326669843</v>
      </c>
      <c r="F48" s="280">
        <f t="shared" si="3"/>
        <v>282595678351</v>
      </c>
      <c r="G48" s="280">
        <f t="shared" si="3"/>
        <v>257769124275</v>
      </c>
      <c r="H48" s="280">
        <f t="shared" si="3"/>
        <v>244087352525</v>
      </c>
      <c r="I48" s="280">
        <f t="shared" si="3"/>
        <v>134276611838</v>
      </c>
      <c r="J48" s="280">
        <f>J46+J47</f>
        <v>208522824450</v>
      </c>
      <c r="K48" s="240"/>
      <c r="L48" s="258"/>
    </row>
    <row r="49" spans="2:16" s="282" customFormat="1" x14ac:dyDescent="0.25">
      <c r="B49" s="243" t="str">
        <f>+ESF!B46</f>
        <v>Fuente: elaborado por la Dirección de Análisis de la Información Financiera, de la Dirección General de Contabilidad Gubernamental</v>
      </c>
      <c r="C49" s="283"/>
      <c r="D49" s="283"/>
      <c r="E49" s="283"/>
      <c r="F49" s="283"/>
      <c r="G49" s="283"/>
      <c r="H49" s="242"/>
      <c r="I49" s="242"/>
      <c r="J49" s="243"/>
      <c r="K49" s="243"/>
      <c r="L49" s="244"/>
      <c r="M49" s="240"/>
      <c r="N49" s="240"/>
      <c r="O49" s="240"/>
      <c r="P49" s="240"/>
    </row>
    <row r="50" spans="2:16" s="282" customFormat="1" x14ac:dyDescent="0.25">
      <c r="B50" s="243" t="s">
        <v>181</v>
      </c>
      <c r="C50" s="283"/>
      <c r="D50" s="283"/>
      <c r="E50" s="283"/>
      <c r="F50" s="283"/>
      <c r="G50" s="241"/>
      <c r="H50" s="242"/>
      <c r="I50" s="242"/>
      <c r="J50" s="243"/>
      <c r="K50" s="243"/>
      <c r="L50" s="244"/>
      <c r="M50" s="240"/>
      <c r="N50" s="240"/>
      <c r="O50" s="240"/>
      <c r="P50" s="240"/>
    </row>
    <row r="51" spans="2:16" s="282" customFormat="1" x14ac:dyDescent="0.25">
      <c r="B51" s="241"/>
      <c r="C51" s="241"/>
      <c r="D51" s="241"/>
      <c r="E51" s="241"/>
      <c r="F51" s="241"/>
      <c r="G51" s="241"/>
      <c r="H51" s="284"/>
      <c r="I51" s="242"/>
      <c r="J51" s="243"/>
      <c r="K51" s="243"/>
      <c r="L51" s="244"/>
      <c r="M51" s="240"/>
      <c r="N51" s="240"/>
      <c r="O51" s="240"/>
      <c r="P51" s="240"/>
    </row>
    <row r="52" spans="2:16" s="282" customFormat="1" x14ac:dyDescent="0.25">
      <c r="G52" s="241"/>
      <c r="H52" s="242"/>
      <c r="I52" s="242"/>
      <c r="J52" s="243"/>
      <c r="K52" s="243"/>
      <c r="L52" s="244"/>
      <c r="M52" s="240"/>
      <c r="N52" s="240"/>
      <c r="O52" s="240"/>
      <c r="P52" s="240"/>
    </row>
    <row r="53" spans="2:16" s="240" customFormat="1" x14ac:dyDescent="0.25">
      <c r="B53" s="241"/>
      <c r="C53" s="241"/>
      <c r="D53" s="241"/>
      <c r="E53" s="241"/>
      <c r="F53" s="241"/>
      <c r="G53" s="241"/>
      <c r="H53" s="242"/>
      <c r="I53" s="242"/>
      <c r="J53" s="243"/>
      <c r="K53" s="243"/>
      <c r="L53" s="244"/>
    </row>
    <row r="54" spans="2:16" s="240" customFormat="1" x14ac:dyDescent="0.25">
      <c r="B54" s="241"/>
      <c r="C54" s="241"/>
      <c r="D54" s="241"/>
      <c r="E54" s="241"/>
      <c r="F54" s="241"/>
      <c r="G54" s="241"/>
      <c r="H54" s="242"/>
      <c r="I54" s="242"/>
      <c r="J54" s="243"/>
      <c r="K54" s="243"/>
      <c r="L54" s="285"/>
      <c r="M54" s="286"/>
    </row>
    <row r="55" spans="2:16" s="240" customFormat="1" x14ac:dyDescent="0.25">
      <c r="B55" s="241"/>
      <c r="C55" s="241"/>
      <c r="D55" s="241"/>
      <c r="E55" s="241"/>
      <c r="F55" s="241"/>
      <c r="G55" s="241"/>
      <c r="H55" s="242"/>
      <c r="I55" s="242"/>
      <c r="J55" s="243"/>
      <c r="K55" s="243"/>
      <c r="L55" s="244"/>
      <c r="M55" s="287"/>
    </row>
    <row r="56" spans="2:16" s="240" customFormat="1" ht="54" customHeight="1" x14ac:dyDescent="0.25">
      <c r="B56" s="241"/>
      <c r="C56" s="241"/>
      <c r="D56" s="241"/>
      <c r="E56" s="241"/>
      <c r="F56" s="241"/>
      <c r="G56" s="241"/>
      <c r="H56" s="242"/>
      <c r="I56" s="242"/>
      <c r="J56" s="135"/>
      <c r="K56" s="243"/>
      <c r="L56" s="288"/>
      <c r="M56" s="289"/>
    </row>
    <row r="57" spans="2:16" s="240" customFormat="1" ht="64.5" customHeight="1" x14ac:dyDescent="0.25">
      <c r="B57" s="241"/>
      <c r="C57" s="241"/>
      <c r="D57" s="241"/>
      <c r="E57" s="241"/>
      <c r="F57" s="241"/>
      <c r="G57" s="241"/>
      <c r="H57" s="242"/>
      <c r="I57" s="242"/>
      <c r="J57" s="135"/>
      <c r="K57" s="243"/>
      <c r="L57" s="288"/>
      <c r="M57" s="289"/>
    </row>
    <row r="58" spans="2:16" s="240" customFormat="1" ht="72.75" customHeight="1" x14ac:dyDescent="0.25">
      <c r="B58" s="241"/>
      <c r="C58" s="241"/>
      <c r="D58" s="241"/>
      <c r="E58" s="241"/>
      <c r="F58" s="241"/>
      <c r="G58" s="241"/>
      <c r="H58" s="242"/>
      <c r="I58" s="242"/>
      <c r="J58" s="135"/>
      <c r="K58" s="243"/>
      <c r="L58" s="288"/>
      <c r="M58" s="289"/>
    </row>
    <row r="59" spans="2:16" s="240" customFormat="1" x14ac:dyDescent="0.25">
      <c r="B59" s="241"/>
      <c r="C59" s="241"/>
      <c r="D59" s="241"/>
      <c r="E59" s="241"/>
      <c r="F59" s="241"/>
      <c r="G59" s="241"/>
      <c r="H59" s="242"/>
      <c r="I59" s="242"/>
      <c r="J59" s="243"/>
      <c r="K59" s="243"/>
      <c r="L59" s="244"/>
    </row>
    <row r="60" spans="2:16" s="240" customFormat="1" x14ac:dyDescent="0.25">
      <c r="B60" s="241"/>
      <c r="C60" s="241"/>
      <c r="D60" s="241"/>
      <c r="E60" s="241"/>
      <c r="F60" s="241"/>
      <c r="G60" s="241"/>
      <c r="H60" s="242"/>
      <c r="I60" s="242"/>
      <c r="J60" s="243"/>
      <c r="K60" s="243"/>
      <c r="L60" s="244"/>
    </row>
    <row r="61" spans="2:16" s="240" customFormat="1" x14ac:dyDescent="0.25">
      <c r="B61" s="241"/>
      <c r="C61" s="241"/>
      <c r="D61" s="241"/>
      <c r="E61" s="241"/>
      <c r="F61" s="241"/>
      <c r="G61" s="241"/>
      <c r="H61" s="242"/>
      <c r="I61" s="242"/>
      <c r="J61" s="243"/>
      <c r="K61" s="243"/>
      <c r="L61" s="244"/>
    </row>
    <row r="62" spans="2:16" s="240" customFormat="1" x14ac:dyDescent="0.25">
      <c r="B62" s="241"/>
      <c r="C62" s="241"/>
      <c r="D62" s="241"/>
      <c r="E62" s="241"/>
      <c r="F62" s="241"/>
      <c r="G62" s="241"/>
      <c r="H62" s="242"/>
      <c r="I62" s="242"/>
      <c r="J62" s="243"/>
      <c r="K62" s="243"/>
      <c r="L62" s="244"/>
    </row>
    <row r="63" spans="2:16" s="240" customFormat="1" x14ac:dyDescent="0.25">
      <c r="B63" s="241"/>
      <c r="C63" s="241"/>
      <c r="D63" s="241"/>
      <c r="E63" s="241"/>
      <c r="F63" s="241"/>
      <c r="G63" s="241"/>
      <c r="H63" s="242"/>
      <c r="I63" s="242"/>
      <c r="J63" s="243"/>
      <c r="K63" s="243"/>
      <c r="L63" s="244"/>
    </row>
    <row r="64" spans="2:16" s="240" customFormat="1" x14ac:dyDescent="0.25">
      <c r="B64" s="241"/>
      <c r="C64" s="241"/>
      <c r="D64" s="241"/>
      <c r="E64" s="241"/>
      <c r="F64" s="241"/>
      <c r="G64" s="241"/>
      <c r="H64" s="242"/>
      <c r="I64" s="242"/>
      <c r="J64" s="243"/>
      <c r="K64" s="243"/>
      <c r="L64" s="244"/>
    </row>
    <row r="65" spans="2:12" s="240" customFormat="1" x14ac:dyDescent="0.25">
      <c r="B65" s="241"/>
      <c r="C65" s="241"/>
      <c r="D65" s="241"/>
      <c r="E65" s="241"/>
      <c r="F65" s="241"/>
      <c r="G65" s="241"/>
      <c r="H65" s="242"/>
      <c r="I65" s="242"/>
      <c r="J65" s="243"/>
      <c r="K65" s="243"/>
      <c r="L65" s="244"/>
    </row>
    <row r="66" spans="2:12" s="240" customFormat="1" x14ac:dyDescent="0.25">
      <c r="B66" s="241"/>
      <c r="C66" s="241"/>
      <c r="D66" s="241"/>
      <c r="E66" s="241"/>
      <c r="F66" s="241"/>
      <c r="G66" s="241"/>
      <c r="H66" s="242"/>
      <c r="I66" s="242"/>
      <c r="J66" s="243"/>
      <c r="K66" s="243"/>
      <c r="L66" s="244"/>
    </row>
    <row r="67" spans="2:12" s="240" customFormat="1" x14ac:dyDescent="0.25">
      <c r="B67" s="241"/>
      <c r="C67" s="241"/>
      <c r="D67" s="241"/>
      <c r="E67" s="241"/>
      <c r="F67" s="241"/>
      <c r="G67" s="241"/>
      <c r="H67" s="242"/>
      <c r="I67" s="242"/>
      <c r="J67" s="243"/>
      <c r="K67" s="243"/>
      <c r="L67" s="244"/>
    </row>
    <row r="68" spans="2:12" s="240" customFormat="1" x14ac:dyDescent="0.25">
      <c r="B68" s="241"/>
      <c r="C68" s="241"/>
      <c r="D68" s="241"/>
      <c r="E68" s="241"/>
      <c r="F68" s="241"/>
      <c r="G68" s="241"/>
      <c r="H68" s="242"/>
      <c r="I68" s="242"/>
      <c r="J68" s="243"/>
      <c r="K68" s="243"/>
      <c r="L68" s="244"/>
    </row>
    <row r="69" spans="2:12" s="240" customFormat="1" x14ac:dyDescent="0.25">
      <c r="B69" s="241"/>
      <c r="C69" s="241"/>
      <c r="D69" s="241"/>
      <c r="E69" s="241"/>
      <c r="F69" s="241"/>
      <c r="G69" s="241"/>
      <c r="H69" s="242"/>
      <c r="I69" s="242"/>
      <c r="J69" s="243"/>
      <c r="K69" s="243"/>
      <c r="L69" s="244"/>
    </row>
    <row r="70" spans="2:12" s="240" customFormat="1" x14ac:dyDescent="0.25">
      <c r="B70" s="241"/>
      <c r="C70" s="241"/>
      <c r="D70" s="241"/>
      <c r="E70" s="241"/>
      <c r="F70" s="241"/>
      <c r="G70" s="241"/>
      <c r="H70" s="242"/>
      <c r="I70" s="242"/>
      <c r="J70" s="243"/>
      <c r="K70" s="243"/>
      <c r="L70" s="244"/>
    </row>
    <row r="71" spans="2:12" s="240" customFormat="1" x14ac:dyDescent="0.25">
      <c r="B71" s="241"/>
      <c r="C71" s="241"/>
      <c r="D71" s="241"/>
      <c r="E71" s="241"/>
      <c r="F71" s="241"/>
      <c r="G71" s="241"/>
      <c r="H71" s="242"/>
      <c r="I71" s="242"/>
      <c r="J71" s="243"/>
      <c r="K71" s="243"/>
      <c r="L71" s="244"/>
    </row>
    <row r="72" spans="2:12" s="240" customFormat="1" x14ac:dyDescent="0.25">
      <c r="B72" s="241"/>
      <c r="C72" s="241"/>
      <c r="D72" s="241"/>
      <c r="E72" s="241"/>
      <c r="F72" s="241"/>
      <c r="G72" s="241"/>
      <c r="H72" s="242"/>
      <c r="I72" s="242"/>
      <c r="J72" s="243"/>
      <c r="K72" s="243"/>
      <c r="L72" s="244"/>
    </row>
    <row r="73" spans="2:12" s="240" customFormat="1" x14ac:dyDescent="0.25">
      <c r="B73" s="241"/>
      <c r="C73" s="241"/>
      <c r="D73" s="241"/>
      <c r="E73" s="241"/>
      <c r="F73" s="241"/>
      <c r="G73" s="241"/>
      <c r="H73" s="242"/>
      <c r="I73" s="242"/>
      <c r="J73" s="243"/>
      <c r="K73" s="243"/>
      <c r="L73" s="244"/>
    </row>
    <row r="74" spans="2:12" s="240" customFormat="1" x14ac:dyDescent="0.25">
      <c r="B74" s="241"/>
      <c r="C74" s="241"/>
      <c r="D74" s="241"/>
      <c r="E74" s="241"/>
      <c r="F74" s="241"/>
      <c r="G74" s="241"/>
      <c r="H74" s="242"/>
      <c r="I74" s="242"/>
      <c r="J74" s="243"/>
      <c r="K74" s="243"/>
      <c r="L74" s="244"/>
    </row>
    <row r="75" spans="2:12" s="240" customFormat="1" x14ac:dyDescent="0.25">
      <c r="B75" s="241"/>
      <c r="C75" s="241"/>
      <c r="D75" s="241"/>
      <c r="E75" s="241"/>
      <c r="F75" s="241"/>
      <c r="G75" s="241"/>
      <c r="H75" s="242"/>
      <c r="I75" s="242"/>
      <c r="J75" s="243"/>
      <c r="K75" s="243"/>
      <c r="L75" s="244"/>
    </row>
    <row r="76" spans="2:12" s="240" customFormat="1" x14ac:dyDescent="0.25">
      <c r="B76" s="241"/>
      <c r="C76" s="241"/>
      <c r="D76" s="241"/>
      <c r="E76" s="241"/>
      <c r="F76" s="241"/>
      <c r="G76" s="241"/>
      <c r="H76" s="242"/>
      <c r="I76" s="242"/>
      <c r="J76" s="243"/>
      <c r="K76" s="243"/>
      <c r="L76" s="244"/>
    </row>
    <row r="77" spans="2:12" s="240" customFormat="1" x14ac:dyDescent="0.25">
      <c r="B77" s="241"/>
      <c r="C77" s="241"/>
      <c r="D77" s="241"/>
      <c r="E77" s="241"/>
      <c r="F77" s="241"/>
      <c r="G77" s="241"/>
      <c r="H77" s="242"/>
      <c r="I77" s="242"/>
      <c r="J77" s="243"/>
      <c r="K77" s="243"/>
      <c r="L77" s="244"/>
    </row>
    <row r="78" spans="2:12" s="240" customFormat="1" x14ac:dyDescent="0.25">
      <c r="B78" s="241"/>
      <c r="C78" s="241"/>
      <c r="D78" s="241"/>
      <c r="E78" s="241"/>
      <c r="F78" s="241"/>
      <c r="G78" s="241"/>
      <c r="H78" s="242"/>
      <c r="I78" s="242"/>
      <c r="J78" s="243"/>
      <c r="K78" s="243"/>
      <c r="L78" s="244"/>
    </row>
    <row r="79" spans="2:12" s="240" customFormat="1" x14ac:dyDescent="0.25">
      <c r="B79" s="241"/>
      <c r="C79" s="241"/>
      <c r="D79" s="241"/>
      <c r="E79" s="241"/>
      <c r="F79" s="241"/>
      <c r="G79" s="241"/>
      <c r="H79" s="242"/>
      <c r="I79" s="242"/>
      <c r="J79" s="243"/>
      <c r="K79" s="243"/>
      <c r="L79" s="244"/>
    </row>
    <row r="80" spans="2:12" s="240" customFormat="1" x14ac:dyDescent="0.25">
      <c r="B80" s="241"/>
      <c r="C80" s="241"/>
      <c r="D80" s="241"/>
      <c r="E80" s="241"/>
      <c r="F80" s="241"/>
      <c r="G80" s="241"/>
      <c r="H80" s="242"/>
      <c r="I80" s="242"/>
      <c r="J80" s="243"/>
      <c r="K80" s="243"/>
      <c r="L80" s="244"/>
    </row>
    <row r="81" spans="2:12" s="240" customFormat="1" x14ac:dyDescent="0.25">
      <c r="B81" s="241"/>
      <c r="C81" s="241"/>
      <c r="D81" s="241"/>
      <c r="E81" s="241"/>
      <c r="F81" s="241"/>
      <c r="G81" s="241"/>
      <c r="H81" s="242"/>
      <c r="I81" s="242"/>
      <c r="J81" s="243"/>
      <c r="K81" s="243"/>
      <c r="L81" s="244"/>
    </row>
    <row r="82" spans="2:12" s="240" customFormat="1" x14ac:dyDescent="0.25">
      <c r="B82" s="241"/>
      <c r="C82" s="241"/>
      <c r="D82" s="241"/>
      <c r="E82" s="241"/>
      <c r="F82" s="241"/>
      <c r="G82" s="241"/>
      <c r="H82" s="242"/>
      <c r="I82" s="242"/>
      <c r="J82" s="243"/>
      <c r="K82" s="243"/>
      <c r="L82" s="244"/>
    </row>
    <row r="83" spans="2:12" s="240" customFormat="1" x14ac:dyDescent="0.25">
      <c r="B83" s="241"/>
      <c r="C83" s="241"/>
      <c r="D83" s="241"/>
      <c r="E83" s="241"/>
      <c r="F83" s="241"/>
      <c r="G83" s="241"/>
      <c r="H83" s="242"/>
      <c r="I83" s="242"/>
      <c r="J83" s="243"/>
      <c r="K83" s="243"/>
      <c r="L83" s="244"/>
    </row>
    <row r="84" spans="2:12" s="240" customFormat="1" x14ac:dyDescent="0.25">
      <c r="B84" s="241"/>
      <c r="C84" s="241"/>
      <c r="D84" s="241"/>
      <c r="E84" s="241"/>
      <c r="F84" s="241"/>
      <c r="G84" s="241"/>
      <c r="H84" s="242"/>
      <c r="I84" s="242"/>
      <c r="J84" s="243"/>
      <c r="K84" s="243"/>
      <c r="L84" s="244"/>
    </row>
    <row r="85" spans="2:12" s="240" customFormat="1" x14ac:dyDescent="0.25">
      <c r="B85" s="241"/>
      <c r="C85" s="241"/>
      <c r="D85" s="241"/>
      <c r="E85" s="241"/>
      <c r="F85" s="241"/>
      <c r="G85" s="241"/>
      <c r="H85" s="242"/>
      <c r="I85" s="242"/>
      <c r="J85" s="243"/>
      <c r="K85" s="243"/>
      <c r="L85" s="244"/>
    </row>
    <row r="86" spans="2:12" s="240" customFormat="1" x14ac:dyDescent="0.25">
      <c r="B86" s="241"/>
      <c r="C86" s="241"/>
      <c r="D86" s="241"/>
      <c r="E86" s="241"/>
      <c r="F86" s="241"/>
      <c r="G86" s="241"/>
      <c r="H86" s="242"/>
      <c r="I86" s="242"/>
      <c r="J86" s="243"/>
      <c r="K86" s="243"/>
      <c r="L86" s="244"/>
    </row>
    <row r="87" spans="2:12" s="240" customFormat="1" x14ac:dyDescent="0.25">
      <c r="B87" s="241"/>
      <c r="C87" s="241"/>
      <c r="D87" s="241"/>
      <c r="E87" s="241"/>
      <c r="F87" s="241"/>
      <c r="G87" s="241"/>
      <c r="H87" s="242"/>
      <c r="I87" s="242"/>
      <c r="J87" s="243"/>
      <c r="K87" s="243"/>
      <c r="L87" s="244"/>
    </row>
    <row r="88" spans="2:12" s="240" customFormat="1" x14ac:dyDescent="0.25">
      <c r="B88" s="241"/>
      <c r="C88" s="241"/>
      <c r="D88" s="241"/>
      <c r="E88" s="241"/>
      <c r="F88" s="241"/>
      <c r="G88" s="241"/>
      <c r="H88" s="242"/>
      <c r="I88" s="242"/>
      <c r="J88" s="243"/>
      <c r="K88" s="243"/>
      <c r="L88" s="244"/>
    </row>
    <row r="89" spans="2:12" s="240" customFormat="1" x14ac:dyDescent="0.25">
      <c r="B89" s="241"/>
      <c r="C89" s="241"/>
      <c r="D89" s="241"/>
      <c r="E89" s="241"/>
      <c r="F89" s="241"/>
      <c r="G89" s="241"/>
      <c r="H89" s="242"/>
      <c r="I89" s="242"/>
      <c r="J89" s="243"/>
      <c r="K89" s="243"/>
      <c r="L89" s="244"/>
    </row>
    <row r="90" spans="2:12" s="240" customFormat="1" x14ac:dyDescent="0.25">
      <c r="B90" s="241"/>
      <c r="C90" s="241"/>
      <c r="D90" s="241"/>
      <c r="E90" s="241"/>
      <c r="F90" s="241"/>
      <c r="G90" s="241"/>
      <c r="H90" s="242"/>
      <c r="I90" s="242"/>
      <c r="J90" s="243"/>
      <c r="K90" s="243"/>
      <c r="L90" s="244"/>
    </row>
    <row r="91" spans="2:12" s="240" customFormat="1" x14ac:dyDescent="0.25">
      <c r="B91" s="241"/>
      <c r="C91" s="241"/>
      <c r="D91" s="241"/>
      <c r="E91" s="241"/>
      <c r="F91" s="241"/>
      <c r="G91" s="241"/>
      <c r="H91" s="242"/>
      <c r="I91" s="242"/>
      <c r="J91" s="243"/>
      <c r="K91" s="243"/>
      <c r="L91" s="244"/>
    </row>
    <row r="92" spans="2:12" s="240" customFormat="1" x14ac:dyDescent="0.25">
      <c r="B92" s="241"/>
      <c r="C92" s="241"/>
      <c r="D92" s="241"/>
      <c r="E92" s="241"/>
      <c r="F92" s="241"/>
      <c r="G92" s="241"/>
      <c r="H92" s="242"/>
      <c r="I92" s="242"/>
      <c r="J92" s="243"/>
      <c r="K92" s="243"/>
      <c r="L92" s="244"/>
    </row>
    <row r="93" spans="2:12" s="240" customFormat="1" x14ac:dyDescent="0.25">
      <c r="B93" s="241"/>
      <c r="C93" s="241"/>
      <c r="D93" s="241"/>
      <c r="E93" s="241"/>
      <c r="F93" s="241"/>
      <c r="G93" s="241"/>
      <c r="H93" s="242"/>
      <c r="I93" s="242"/>
      <c r="J93" s="243"/>
      <c r="K93" s="243"/>
      <c r="L93" s="244"/>
    </row>
    <row r="94" spans="2:12" s="240" customFormat="1" x14ac:dyDescent="0.25">
      <c r="B94" s="241"/>
      <c r="C94" s="241"/>
      <c r="D94" s="241"/>
      <c r="E94" s="241"/>
      <c r="F94" s="241"/>
      <c r="G94" s="241"/>
      <c r="H94" s="242"/>
      <c r="I94" s="242"/>
      <c r="J94" s="243"/>
      <c r="K94" s="243"/>
      <c r="L94" s="244"/>
    </row>
    <row r="95" spans="2:12" s="240" customFormat="1" x14ac:dyDescent="0.25">
      <c r="B95" s="241"/>
      <c r="C95" s="241"/>
      <c r="D95" s="241"/>
      <c r="E95" s="241"/>
      <c r="F95" s="241"/>
      <c r="G95" s="241"/>
      <c r="H95" s="242"/>
      <c r="I95" s="242"/>
      <c r="J95" s="243"/>
      <c r="K95" s="243"/>
      <c r="L95" s="244"/>
    </row>
    <row r="96" spans="2:12" s="240" customFormat="1" x14ac:dyDescent="0.25">
      <c r="B96" s="241"/>
      <c r="C96" s="241"/>
      <c r="D96" s="241"/>
      <c r="E96" s="241"/>
      <c r="F96" s="241"/>
      <c r="G96" s="241"/>
      <c r="H96" s="242"/>
      <c r="I96" s="242"/>
      <c r="J96" s="243"/>
      <c r="K96" s="243"/>
      <c r="L96" s="244"/>
    </row>
    <row r="97" spans="2:12" s="240" customFormat="1" x14ac:dyDescent="0.25">
      <c r="B97" s="241"/>
      <c r="C97" s="241"/>
      <c r="D97" s="241"/>
      <c r="E97" s="241"/>
      <c r="F97" s="241"/>
      <c r="G97" s="241"/>
      <c r="H97" s="242"/>
      <c r="I97" s="242"/>
      <c r="J97" s="243"/>
      <c r="K97" s="243"/>
      <c r="L97" s="244"/>
    </row>
    <row r="98" spans="2:12" s="240" customFormat="1" x14ac:dyDescent="0.25">
      <c r="B98" s="241"/>
      <c r="C98" s="241"/>
      <c r="D98" s="241"/>
      <c r="E98" s="241"/>
      <c r="F98" s="241"/>
      <c r="G98" s="241"/>
      <c r="H98" s="242"/>
      <c r="I98" s="242"/>
      <c r="J98" s="243"/>
      <c r="K98" s="243"/>
      <c r="L98" s="244"/>
    </row>
    <row r="99" spans="2:12" s="240" customFormat="1" x14ac:dyDescent="0.25">
      <c r="B99" s="241"/>
      <c r="C99" s="241"/>
      <c r="D99" s="241"/>
      <c r="E99" s="241"/>
      <c r="F99" s="241"/>
      <c r="G99" s="241"/>
      <c r="H99" s="242"/>
      <c r="I99" s="242"/>
      <c r="J99" s="243"/>
      <c r="K99" s="243"/>
      <c r="L99" s="244"/>
    </row>
    <row r="100" spans="2:12" s="240" customFormat="1" x14ac:dyDescent="0.25">
      <c r="B100" s="241"/>
      <c r="C100" s="241"/>
      <c r="D100" s="241"/>
      <c r="E100" s="241"/>
      <c r="F100" s="241"/>
      <c r="G100" s="241"/>
      <c r="H100" s="242"/>
      <c r="I100" s="242"/>
      <c r="J100" s="243"/>
      <c r="K100" s="243"/>
      <c r="L100" s="244"/>
    </row>
    <row r="101" spans="2:12" s="240" customFormat="1" x14ac:dyDescent="0.25">
      <c r="B101" s="241"/>
      <c r="C101" s="241"/>
      <c r="D101" s="241"/>
      <c r="E101" s="241"/>
      <c r="F101" s="241"/>
      <c r="G101" s="241"/>
      <c r="H101" s="242"/>
      <c r="I101" s="242"/>
      <c r="J101" s="243"/>
      <c r="K101" s="243"/>
      <c r="L101" s="244"/>
    </row>
    <row r="102" spans="2:12" s="240" customFormat="1" x14ac:dyDescent="0.25">
      <c r="B102" s="241"/>
      <c r="C102" s="241"/>
      <c r="D102" s="241"/>
      <c r="E102" s="241"/>
      <c r="F102" s="241"/>
      <c r="G102" s="241"/>
      <c r="H102" s="242"/>
      <c r="I102" s="242"/>
      <c r="J102" s="243"/>
      <c r="K102" s="243"/>
      <c r="L102" s="244"/>
    </row>
    <row r="103" spans="2:12" s="240" customFormat="1" x14ac:dyDescent="0.25">
      <c r="B103" s="241"/>
      <c r="C103" s="241"/>
      <c r="D103" s="241"/>
      <c r="E103" s="241"/>
      <c r="F103" s="241"/>
      <c r="G103" s="241"/>
      <c r="H103" s="242"/>
      <c r="I103" s="242"/>
      <c r="J103" s="243"/>
      <c r="K103" s="243"/>
      <c r="L103" s="244"/>
    </row>
    <row r="104" spans="2:12" s="240" customFormat="1" x14ac:dyDescent="0.25">
      <c r="B104" s="241"/>
      <c r="C104" s="241"/>
      <c r="D104" s="241"/>
      <c r="E104" s="241"/>
      <c r="F104" s="241"/>
      <c r="G104" s="241"/>
      <c r="H104" s="242"/>
      <c r="I104" s="242"/>
      <c r="J104" s="243"/>
      <c r="K104" s="243"/>
      <c r="L104" s="244"/>
    </row>
    <row r="105" spans="2:12" s="240" customFormat="1" x14ac:dyDescent="0.25">
      <c r="B105" s="241"/>
      <c r="C105" s="241"/>
      <c r="D105" s="241"/>
      <c r="E105" s="241"/>
      <c r="F105" s="241"/>
      <c r="G105" s="241"/>
      <c r="H105" s="242"/>
      <c r="I105" s="242"/>
      <c r="J105" s="243"/>
      <c r="K105" s="243"/>
      <c r="L105" s="244"/>
    </row>
    <row r="106" spans="2:12" s="240" customFormat="1" x14ac:dyDescent="0.25">
      <c r="B106" s="241"/>
      <c r="C106" s="241"/>
      <c r="D106" s="241"/>
      <c r="E106" s="241"/>
      <c r="F106" s="241"/>
      <c r="G106" s="241"/>
      <c r="H106" s="242"/>
      <c r="I106" s="242"/>
      <c r="J106" s="243"/>
      <c r="K106" s="243"/>
      <c r="L106" s="244"/>
    </row>
    <row r="107" spans="2:12" s="240" customFormat="1" x14ac:dyDescent="0.25">
      <c r="B107" s="241"/>
      <c r="C107" s="241"/>
      <c r="D107" s="241"/>
      <c r="E107" s="241"/>
      <c r="F107" s="241"/>
      <c r="G107" s="241"/>
      <c r="H107" s="242"/>
      <c r="I107" s="242"/>
      <c r="J107" s="243"/>
      <c r="K107" s="243"/>
      <c r="L107" s="244"/>
    </row>
    <row r="108" spans="2:12" s="240" customFormat="1" x14ac:dyDescent="0.25">
      <c r="B108" s="241"/>
      <c r="C108" s="241"/>
      <c r="D108" s="241"/>
      <c r="E108" s="241"/>
      <c r="F108" s="241"/>
      <c r="G108" s="241"/>
      <c r="H108" s="242"/>
      <c r="I108" s="242"/>
      <c r="J108" s="243"/>
      <c r="K108" s="243"/>
      <c r="L108" s="244"/>
    </row>
    <row r="109" spans="2:12" s="240" customFormat="1" x14ac:dyDescent="0.25">
      <c r="B109" s="241"/>
      <c r="C109" s="241"/>
      <c r="D109" s="241"/>
      <c r="E109" s="241"/>
      <c r="F109" s="241"/>
      <c r="G109" s="241"/>
      <c r="H109" s="242"/>
      <c r="I109" s="242"/>
      <c r="J109" s="243"/>
      <c r="K109" s="243"/>
      <c r="L109" s="244"/>
    </row>
    <row r="110" spans="2:12" s="240" customFormat="1" x14ac:dyDescent="0.25">
      <c r="B110" s="241"/>
      <c r="C110" s="241"/>
      <c r="D110" s="241"/>
      <c r="E110" s="241"/>
      <c r="F110" s="241"/>
      <c r="G110" s="241"/>
      <c r="H110" s="242"/>
      <c r="I110" s="242"/>
      <c r="J110" s="243"/>
      <c r="K110" s="243"/>
      <c r="L110" s="244"/>
    </row>
    <row r="111" spans="2:12" s="240" customFormat="1" x14ac:dyDescent="0.25">
      <c r="B111" s="241"/>
      <c r="C111" s="241"/>
      <c r="D111" s="241"/>
      <c r="E111" s="241"/>
      <c r="F111" s="241"/>
      <c r="G111" s="241"/>
      <c r="H111" s="242"/>
      <c r="I111" s="242"/>
      <c r="J111" s="243"/>
      <c r="K111" s="243"/>
      <c r="L111" s="244"/>
    </row>
    <row r="112" spans="2:12" s="240" customFormat="1" x14ac:dyDescent="0.25">
      <c r="B112" s="241"/>
      <c r="C112" s="241"/>
      <c r="D112" s="241"/>
      <c r="E112" s="241"/>
      <c r="F112" s="241"/>
      <c r="G112" s="241"/>
      <c r="H112" s="242"/>
      <c r="I112" s="242"/>
      <c r="J112" s="243"/>
      <c r="K112" s="243"/>
      <c r="L112" s="244"/>
    </row>
    <row r="113" spans="2:12" s="240" customFormat="1" x14ac:dyDescent="0.25">
      <c r="B113" s="241"/>
      <c r="C113" s="241"/>
      <c r="D113" s="241"/>
      <c r="E113" s="241"/>
      <c r="F113" s="241"/>
      <c r="G113" s="241"/>
      <c r="H113" s="242"/>
      <c r="I113" s="242"/>
      <c r="J113" s="243"/>
      <c r="K113" s="243"/>
      <c r="L113" s="244"/>
    </row>
    <row r="114" spans="2:12" s="240" customFormat="1" x14ac:dyDescent="0.25">
      <c r="B114" s="241"/>
      <c r="C114" s="241"/>
      <c r="D114" s="241"/>
      <c r="E114" s="241"/>
      <c r="F114" s="241"/>
      <c r="G114" s="241"/>
      <c r="H114" s="242"/>
      <c r="I114" s="242"/>
      <c r="J114" s="243"/>
      <c r="K114" s="243"/>
      <c r="L114" s="244"/>
    </row>
    <row r="115" spans="2:12" s="240" customFormat="1" x14ac:dyDescent="0.25">
      <c r="B115" s="241"/>
      <c r="C115" s="241"/>
      <c r="D115" s="241"/>
      <c r="E115" s="241"/>
      <c r="F115" s="241"/>
      <c r="G115" s="241"/>
      <c r="H115" s="242"/>
      <c r="I115" s="242"/>
      <c r="J115" s="243"/>
      <c r="K115" s="243"/>
      <c r="L115" s="244"/>
    </row>
    <row r="116" spans="2:12" s="240" customFormat="1" x14ac:dyDescent="0.25">
      <c r="B116" s="241"/>
      <c r="C116" s="241"/>
      <c r="D116" s="241"/>
      <c r="E116" s="241"/>
      <c r="F116" s="241"/>
      <c r="G116" s="241"/>
      <c r="H116" s="242"/>
      <c r="I116" s="242"/>
      <c r="J116" s="243"/>
      <c r="K116" s="243"/>
      <c r="L116" s="244"/>
    </row>
    <row r="117" spans="2:12" s="240" customFormat="1" x14ac:dyDescent="0.25">
      <c r="B117" s="241"/>
      <c r="C117" s="241"/>
      <c r="D117" s="241"/>
      <c r="E117" s="241"/>
      <c r="F117" s="241"/>
      <c r="G117" s="241"/>
      <c r="H117" s="242"/>
      <c r="I117" s="242"/>
      <c r="J117" s="243"/>
      <c r="K117" s="243"/>
      <c r="L117" s="244"/>
    </row>
    <row r="118" spans="2:12" s="240" customFormat="1" x14ac:dyDescent="0.25">
      <c r="B118" s="241"/>
      <c r="C118" s="241"/>
      <c r="D118" s="241"/>
      <c r="E118" s="241"/>
      <c r="F118" s="241"/>
      <c r="G118" s="241"/>
      <c r="H118" s="242"/>
      <c r="I118" s="242"/>
      <c r="J118" s="243"/>
      <c r="K118" s="243"/>
      <c r="L118" s="244"/>
    </row>
    <row r="119" spans="2:12" s="240" customFormat="1" x14ac:dyDescent="0.25">
      <c r="B119" s="241"/>
      <c r="C119" s="241"/>
      <c r="D119" s="241"/>
      <c r="E119" s="241"/>
      <c r="F119" s="241"/>
      <c r="G119" s="241"/>
      <c r="H119" s="242"/>
      <c r="I119" s="242"/>
      <c r="J119" s="243"/>
      <c r="K119" s="243"/>
      <c r="L119" s="244"/>
    </row>
    <row r="120" spans="2:12" s="240" customFormat="1" x14ac:dyDescent="0.25">
      <c r="B120" s="241"/>
      <c r="C120" s="241"/>
      <c r="D120" s="241"/>
      <c r="E120" s="241"/>
      <c r="F120" s="241"/>
      <c r="G120" s="241"/>
      <c r="H120" s="242"/>
      <c r="I120" s="242"/>
      <c r="J120" s="243"/>
      <c r="K120" s="243"/>
      <c r="L120" s="244"/>
    </row>
    <row r="121" spans="2:12" s="240" customFormat="1" x14ac:dyDescent="0.25">
      <c r="B121" s="241"/>
      <c r="C121" s="241"/>
      <c r="D121" s="241"/>
      <c r="E121" s="241"/>
      <c r="F121" s="241"/>
      <c r="G121" s="241"/>
      <c r="H121" s="242"/>
      <c r="I121" s="242"/>
      <c r="J121" s="243"/>
      <c r="K121" s="243"/>
      <c r="L121" s="244"/>
    </row>
    <row r="122" spans="2:12" s="240" customFormat="1" x14ac:dyDescent="0.25">
      <c r="B122" s="241"/>
      <c r="C122" s="241"/>
      <c r="D122" s="241"/>
      <c r="E122" s="241"/>
      <c r="F122" s="241"/>
      <c r="G122" s="241"/>
      <c r="H122" s="242"/>
      <c r="I122" s="242"/>
      <c r="J122" s="243"/>
      <c r="K122" s="243"/>
      <c r="L122" s="244"/>
    </row>
    <row r="123" spans="2:12" s="240" customFormat="1" x14ac:dyDescent="0.25">
      <c r="B123" s="241"/>
      <c r="C123" s="241"/>
      <c r="D123" s="241"/>
      <c r="E123" s="241"/>
      <c r="F123" s="241"/>
      <c r="G123" s="241"/>
      <c r="H123" s="242"/>
      <c r="I123" s="242"/>
      <c r="J123" s="243"/>
      <c r="K123" s="243"/>
      <c r="L123" s="244"/>
    </row>
    <row r="124" spans="2:12" s="240" customFormat="1" x14ac:dyDescent="0.25">
      <c r="B124" s="241"/>
      <c r="C124" s="241"/>
      <c r="D124" s="241"/>
      <c r="E124" s="241"/>
      <c r="F124" s="241"/>
      <c r="G124" s="241"/>
      <c r="H124" s="242"/>
      <c r="I124" s="242"/>
      <c r="J124" s="243"/>
      <c r="K124" s="243"/>
      <c r="L124" s="244"/>
    </row>
    <row r="125" spans="2:12" s="240" customFormat="1" x14ac:dyDescent="0.25">
      <c r="B125" s="241"/>
      <c r="C125" s="241"/>
      <c r="D125" s="241"/>
      <c r="E125" s="241"/>
      <c r="F125" s="241"/>
      <c r="G125" s="241"/>
      <c r="H125" s="242"/>
      <c r="I125" s="242"/>
      <c r="J125" s="243"/>
      <c r="K125" s="243"/>
      <c r="L125" s="244"/>
    </row>
    <row r="126" spans="2:12" s="240" customFormat="1" x14ac:dyDescent="0.25">
      <c r="B126" s="241"/>
      <c r="C126" s="241"/>
      <c r="D126" s="241"/>
      <c r="E126" s="241"/>
      <c r="F126" s="241"/>
      <c r="G126" s="241"/>
      <c r="H126" s="242"/>
      <c r="I126" s="242"/>
      <c r="J126" s="243"/>
      <c r="K126" s="243"/>
      <c r="L126" s="244"/>
    </row>
    <row r="127" spans="2:12" s="240" customFormat="1" x14ac:dyDescent="0.25">
      <c r="B127" s="241"/>
      <c r="C127" s="241"/>
      <c r="D127" s="241"/>
      <c r="E127" s="241"/>
      <c r="F127" s="241"/>
      <c r="G127" s="241"/>
      <c r="H127" s="242"/>
      <c r="I127" s="242"/>
      <c r="J127" s="243"/>
      <c r="K127" s="243"/>
      <c r="L127" s="244"/>
    </row>
    <row r="128" spans="2:12" s="240" customFormat="1" x14ac:dyDescent="0.25">
      <c r="B128" s="241"/>
      <c r="C128" s="241"/>
      <c r="D128" s="241"/>
      <c r="E128" s="241"/>
      <c r="F128" s="241"/>
      <c r="G128" s="241"/>
      <c r="H128" s="242"/>
      <c r="I128" s="242"/>
      <c r="J128" s="243"/>
      <c r="K128" s="243"/>
      <c r="L128" s="244"/>
    </row>
    <row r="129" spans="2:12" s="240" customFormat="1" x14ac:dyDescent="0.25">
      <c r="B129" s="241"/>
      <c r="C129" s="241"/>
      <c r="D129" s="241"/>
      <c r="E129" s="241"/>
      <c r="F129" s="241"/>
      <c r="G129" s="241"/>
      <c r="H129" s="242"/>
      <c r="I129" s="242"/>
      <c r="J129" s="243"/>
      <c r="K129" s="243"/>
      <c r="L129" s="244"/>
    </row>
    <row r="130" spans="2:12" s="240" customFormat="1" x14ac:dyDescent="0.25">
      <c r="B130" s="241"/>
      <c r="C130" s="241"/>
      <c r="D130" s="241"/>
      <c r="E130" s="241"/>
      <c r="F130" s="241"/>
      <c r="G130" s="241"/>
      <c r="H130" s="242"/>
      <c r="I130" s="242"/>
      <c r="J130" s="243"/>
      <c r="K130" s="243"/>
      <c r="L130" s="244"/>
    </row>
    <row r="131" spans="2:12" s="240" customFormat="1" x14ac:dyDescent="0.25">
      <c r="B131" s="241"/>
      <c r="C131" s="241"/>
      <c r="D131" s="241"/>
      <c r="E131" s="241"/>
      <c r="F131" s="241"/>
      <c r="G131" s="241"/>
      <c r="H131" s="242"/>
      <c r="I131" s="242"/>
      <c r="J131" s="243"/>
      <c r="K131" s="243"/>
      <c r="L131" s="244"/>
    </row>
    <row r="132" spans="2:12" s="240" customFormat="1" x14ac:dyDescent="0.25">
      <c r="B132" s="241"/>
      <c r="C132" s="241"/>
      <c r="D132" s="241"/>
      <c r="E132" s="241"/>
      <c r="F132" s="241"/>
      <c r="G132" s="241"/>
      <c r="H132" s="242"/>
      <c r="I132" s="242"/>
      <c r="J132" s="243"/>
      <c r="K132" s="243"/>
      <c r="L132" s="244"/>
    </row>
    <row r="133" spans="2:12" s="240" customFormat="1" x14ac:dyDescent="0.25">
      <c r="B133" s="241"/>
      <c r="C133" s="241"/>
      <c r="D133" s="241"/>
      <c r="E133" s="241"/>
      <c r="F133" s="241"/>
      <c r="G133" s="241"/>
      <c r="H133" s="242"/>
      <c r="I133" s="242"/>
      <c r="J133" s="243"/>
      <c r="K133" s="243"/>
      <c r="L133" s="244"/>
    </row>
    <row r="134" spans="2:12" s="240" customFormat="1" x14ac:dyDescent="0.25">
      <c r="B134" s="241"/>
      <c r="C134" s="241"/>
      <c r="D134" s="241"/>
      <c r="E134" s="241"/>
      <c r="F134" s="241"/>
      <c r="G134" s="241"/>
      <c r="H134" s="242"/>
      <c r="I134" s="242"/>
      <c r="J134" s="243"/>
      <c r="K134" s="243"/>
      <c r="L134" s="244"/>
    </row>
    <row r="135" spans="2:12" s="240" customFormat="1" x14ac:dyDescent="0.25">
      <c r="B135" s="241"/>
      <c r="C135" s="241"/>
      <c r="D135" s="241"/>
      <c r="E135" s="241"/>
      <c r="F135" s="241"/>
      <c r="G135" s="241"/>
      <c r="H135" s="242"/>
      <c r="I135" s="242"/>
      <c r="J135" s="243"/>
      <c r="K135" s="243"/>
      <c r="L135" s="244"/>
    </row>
    <row r="136" spans="2:12" s="240" customFormat="1" x14ac:dyDescent="0.25">
      <c r="B136" s="241"/>
      <c r="C136" s="241"/>
      <c r="D136" s="241"/>
      <c r="E136" s="241"/>
      <c r="F136" s="241"/>
      <c r="G136" s="241"/>
      <c r="H136" s="242"/>
      <c r="I136" s="242"/>
      <c r="J136" s="243"/>
      <c r="K136" s="243"/>
      <c r="L136" s="244"/>
    </row>
    <row r="137" spans="2:12" s="240" customFormat="1" x14ac:dyDescent="0.25">
      <c r="B137" s="241"/>
      <c r="C137" s="241"/>
      <c r="D137" s="241"/>
      <c r="E137" s="241"/>
      <c r="F137" s="241"/>
      <c r="G137" s="241"/>
      <c r="H137" s="242"/>
      <c r="I137" s="242"/>
      <c r="J137" s="243"/>
      <c r="K137" s="243"/>
      <c r="L137" s="244"/>
    </row>
    <row r="138" spans="2:12" s="240" customFormat="1" x14ac:dyDescent="0.25">
      <c r="B138" s="241"/>
      <c r="C138" s="241"/>
      <c r="D138" s="241"/>
      <c r="E138" s="241"/>
      <c r="F138" s="241"/>
      <c r="G138" s="241"/>
      <c r="H138" s="242"/>
      <c r="I138" s="242"/>
      <c r="J138" s="243"/>
      <c r="K138" s="243"/>
      <c r="L138" s="244"/>
    </row>
    <row r="139" spans="2:12" s="240" customFormat="1" x14ac:dyDescent="0.25">
      <c r="B139" s="241"/>
      <c r="C139" s="241"/>
      <c r="D139" s="241"/>
      <c r="E139" s="241"/>
      <c r="F139" s="241"/>
      <c r="G139" s="241"/>
      <c r="H139" s="242"/>
      <c r="I139" s="242"/>
      <c r="J139" s="243"/>
      <c r="K139" s="243"/>
      <c r="L139" s="244"/>
    </row>
    <row r="140" spans="2:12" s="240" customFormat="1" x14ac:dyDescent="0.25">
      <c r="B140" s="241"/>
      <c r="C140" s="241"/>
      <c r="D140" s="241"/>
      <c r="E140" s="241"/>
      <c r="F140" s="241"/>
      <c r="G140" s="241"/>
      <c r="H140" s="242"/>
      <c r="I140" s="242"/>
      <c r="J140" s="243"/>
      <c r="K140" s="243"/>
      <c r="L140" s="244"/>
    </row>
    <row r="141" spans="2:12" s="240" customFormat="1" x14ac:dyDescent="0.25">
      <c r="B141" s="241"/>
      <c r="C141" s="241"/>
      <c r="D141" s="241"/>
      <c r="E141" s="241"/>
      <c r="F141" s="241"/>
      <c r="G141" s="241"/>
      <c r="H141" s="242"/>
      <c r="I141" s="242"/>
      <c r="J141" s="243"/>
      <c r="K141" s="243"/>
      <c r="L141" s="244"/>
    </row>
    <row r="142" spans="2:12" s="240" customFormat="1" x14ac:dyDescent="0.25">
      <c r="B142" s="241"/>
      <c r="C142" s="241"/>
      <c r="D142" s="241"/>
      <c r="E142" s="241"/>
      <c r="F142" s="241"/>
      <c r="G142" s="241"/>
      <c r="H142" s="242"/>
      <c r="I142" s="242"/>
      <c r="J142" s="243"/>
      <c r="K142" s="243"/>
      <c r="L142" s="244"/>
    </row>
    <row r="143" spans="2:12" s="240" customFormat="1" x14ac:dyDescent="0.25">
      <c r="B143" s="241"/>
      <c r="C143" s="241"/>
      <c r="D143" s="241"/>
      <c r="E143" s="241"/>
      <c r="F143" s="241"/>
      <c r="G143" s="241"/>
      <c r="H143" s="242"/>
      <c r="I143" s="242"/>
      <c r="J143" s="243"/>
      <c r="K143" s="243"/>
      <c r="L143" s="244"/>
    </row>
    <row r="144" spans="2:12" s="240" customFormat="1" x14ac:dyDescent="0.25">
      <c r="B144" s="241"/>
      <c r="C144" s="241"/>
      <c r="D144" s="241"/>
      <c r="E144" s="241"/>
      <c r="F144" s="241"/>
      <c r="G144" s="241"/>
      <c r="H144" s="242"/>
      <c r="I144" s="242"/>
      <c r="J144" s="243"/>
      <c r="K144" s="243"/>
      <c r="L144" s="244"/>
    </row>
    <row r="145" spans="2:12" s="240" customFormat="1" x14ac:dyDescent="0.25">
      <c r="B145" s="241"/>
      <c r="C145" s="241"/>
      <c r="D145" s="241"/>
      <c r="E145" s="241"/>
      <c r="F145" s="241"/>
      <c r="G145" s="241"/>
      <c r="H145" s="242"/>
      <c r="I145" s="242"/>
      <c r="J145" s="243"/>
      <c r="K145" s="243"/>
      <c r="L145" s="244"/>
    </row>
    <row r="146" spans="2:12" s="240" customFormat="1" x14ac:dyDescent="0.25">
      <c r="B146" s="241"/>
      <c r="C146" s="241"/>
      <c r="D146" s="241"/>
      <c r="E146" s="241"/>
      <c r="F146" s="241"/>
      <c r="G146" s="241"/>
      <c r="H146" s="242"/>
      <c r="I146" s="242"/>
      <c r="J146" s="243"/>
      <c r="K146" s="243"/>
      <c r="L146" s="244"/>
    </row>
    <row r="147" spans="2:12" s="240" customFormat="1" x14ac:dyDescent="0.25">
      <c r="B147" s="241"/>
      <c r="C147" s="241"/>
      <c r="D147" s="241"/>
      <c r="E147" s="241"/>
      <c r="F147" s="241"/>
      <c r="G147" s="241"/>
      <c r="H147" s="242"/>
      <c r="I147" s="242"/>
      <c r="J147" s="243"/>
      <c r="K147" s="243"/>
      <c r="L147" s="244"/>
    </row>
    <row r="148" spans="2:12" s="240" customFormat="1" x14ac:dyDescent="0.25">
      <c r="B148" s="241"/>
      <c r="C148" s="241"/>
      <c r="D148" s="241"/>
      <c r="E148" s="241"/>
      <c r="F148" s="241"/>
      <c r="G148" s="241"/>
      <c r="H148" s="242"/>
      <c r="I148" s="242"/>
      <c r="J148" s="243"/>
      <c r="K148" s="243"/>
      <c r="L148" s="244"/>
    </row>
    <row r="149" spans="2:12" s="240" customFormat="1" x14ac:dyDescent="0.25">
      <c r="B149" s="241"/>
      <c r="C149" s="241"/>
      <c r="D149" s="241"/>
      <c r="E149" s="241"/>
      <c r="F149" s="241"/>
      <c r="G149" s="241"/>
      <c r="H149" s="242"/>
      <c r="I149" s="242"/>
      <c r="J149" s="243"/>
      <c r="K149" s="243"/>
      <c r="L149" s="244"/>
    </row>
    <row r="150" spans="2:12" s="240" customFormat="1" x14ac:dyDescent="0.25">
      <c r="B150" s="241"/>
      <c r="C150" s="241"/>
      <c r="D150" s="241"/>
      <c r="E150" s="241"/>
      <c r="F150" s="241"/>
      <c r="G150" s="241"/>
      <c r="H150" s="242"/>
      <c r="I150" s="242"/>
      <c r="J150" s="243"/>
      <c r="K150" s="243"/>
      <c r="L150" s="244"/>
    </row>
    <row r="151" spans="2:12" s="240" customFormat="1" x14ac:dyDescent="0.25">
      <c r="B151" s="241"/>
      <c r="C151" s="241"/>
      <c r="D151" s="241"/>
      <c r="E151" s="241"/>
      <c r="F151" s="241"/>
      <c r="G151" s="241"/>
      <c r="H151" s="242"/>
      <c r="I151" s="242"/>
      <c r="J151" s="243"/>
      <c r="K151" s="243"/>
      <c r="L151" s="244"/>
    </row>
    <row r="152" spans="2:12" s="240" customFormat="1" x14ac:dyDescent="0.25">
      <c r="B152" s="241"/>
      <c r="C152" s="241"/>
      <c r="D152" s="241"/>
      <c r="E152" s="241"/>
      <c r="F152" s="241"/>
      <c r="G152" s="241"/>
      <c r="H152" s="242"/>
      <c r="I152" s="242"/>
      <c r="J152" s="243"/>
      <c r="K152" s="243"/>
      <c r="L152" s="244"/>
    </row>
    <row r="153" spans="2:12" s="240" customFormat="1" x14ac:dyDescent="0.25">
      <c r="B153" s="241"/>
      <c r="C153" s="241"/>
      <c r="D153" s="241"/>
      <c r="E153" s="241"/>
      <c r="F153" s="241"/>
      <c r="G153" s="241"/>
      <c r="H153" s="242"/>
      <c r="I153" s="242"/>
      <c r="J153" s="243"/>
      <c r="K153" s="243"/>
      <c r="L153" s="244"/>
    </row>
    <row r="154" spans="2:12" s="240" customFormat="1" x14ac:dyDescent="0.25">
      <c r="B154" s="241"/>
      <c r="C154" s="241"/>
      <c r="D154" s="241"/>
      <c r="E154" s="241"/>
      <c r="F154" s="241"/>
      <c r="G154" s="241"/>
      <c r="H154" s="242"/>
      <c r="I154" s="242"/>
      <c r="J154" s="243"/>
      <c r="K154" s="243"/>
      <c r="L154" s="244"/>
    </row>
    <row r="155" spans="2:12" s="240" customFormat="1" x14ac:dyDescent="0.25">
      <c r="B155" s="241"/>
      <c r="C155" s="241"/>
      <c r="D155" s="241"/>
      <c r="E155" s="241"/>
      <c r="F155" s="241"/>
      <c r="G155" s="241"/>
      <c r="H155" s="242"/>
      <c r="I155" s="242"/>
      <c r="J155" s="243"/>
      <c r="K155" s="243"/>
      <c r="L155" s="244"/>
    </row>
    <row r="156" spans="2:12" s="240" customFormat="1" x14ac:dyDescent="0.25">
      <c r="B156" s="241"/>
      <c r="C156" s="241"/>
      <c r="D156" s="241"/>
      <c r="E156" s="241"/>
      <c r="F156" s="241"/>
      <c r="G156" s="241"/>
      <c r="H156" s="242"/>
      <c r="I156" s="242"/>
      <c r="J156" s="243"/>
      <c r="K156" s="243"/>
      <c r="L156" s="244"/>
    </row>
    <row r="157" spans="2:12" s="240" customFormat="1" x14ac:dyDescent="0.25">
      <c r="B157" s="241"/>
      <c r="C157" s="241"/>
      <c r="D157" s="241"/>
      <c r="E157" s="241"/>
      <c r="F157" s="241"/>
      <c r="G157" s="241"/>
      <c r="H157" s="242"/>
      <c r="I157" s="242"/>
      <c r="J157" s="243"/>
      <c r="K157" s="243"/>
      <c r="L157" s="244"/>
    </row>
    <row r="158" spans="2:12" s="240" customFormat="1" x14ac:dyDescent="0.25">
      <c r="B158" s="241"/>
      <c r="C158" s="241"/>
      <c r="D158" s="241"/>
      <c r="E158" s="241"/>
      <c r="F158" s="241"/>
      <c r="G158" s="241"/>
      <c r="H158" s="242"/>
      <c r="I158" s="242"/>
      <c r="J158" s="243"/>
      <c r="K158" s="243"/>
      <c r="L158" s="244"/>
    </row>
    <row r="159" spans="2:12" s="240" customFormat="1" x14ac:dyDescent="0.25">
      <c r="B159" s="241"/>
      <c r="C159" s="241"/>
      <c r="D159" s="241"/>
      <c r="E159" s="241"/>
      <c r="F159" s="241"/>
      <c r="G159" s="241"/>
      <c r="H159" s="242"/>
      <c r="I159" s="242"/>
      <c r="J159" s="243"/>
      <c r="K159" s="243"/>
      <c r="L159" s="244"/>
    </row>
    <row r="160" spans="2:12" s="240" customFormat="1" x14ac:dyDescent="0.25">
      <c r="B160" s="241"/>
      <c r="C160" s="241"/>
      <c r="D160" s="241"/>
      <c r="E160" s="241"/>
      <c r="F160" s="241"/>
      <c r="G160" s="241"/>
      <c r="H160" s="242"/>
      <c r="I160" s="242"/>
      <c r="J160" s="243"/>
      <c r="K160" s="243"/>
      <c r="L160" s="244"/>
    </row>
    <row r="161" spans="2:12" s="240" customFormat="1" x14ac:dyDescent="0.25">
      <c r="B161" s="241"/>
      <c r="C161" s="241"/>
      <c r="D161" s="241"/>
      <c r="E161" s="241"/>
      <c r="F161" s="241"/>
      <c r="G161" s="241"/>
      <c r="H161" s="242"/>
      <c r="I161" s="242"/>
      <c r="J161" s="243"/>
      <c r="K161" s="243"/>
      <c r="L161" s="244"/>
    </row>
    <row r="162" spans="2:12" s="240" customFormat="1" x14ac:dyDescent="0.25">
      <c r="B162" s="241"/>
      <c r="C162" s="241"/>
      <c r="D162" s="241"/>
      <c r="E162" s="241"/>
      <c r="F162" s="241"/>
      <c r="G162" s="241"/>
      <c r="H162" s="242"/>
      <c r="I162" s="242"/>
      <c r="J162" s="243"/>
      <c r="K162" s="243"/>
      <c r="L162" s="244"/>
    </row>
    <row r="163" spans="2:12" s="240" customFormat="1" x14ac:dyDescent="0.25">
      <c r="B163" s="241"/>
      <c r="C163" s="241"/>
      <c r="D163" s="241"/>
      <c r="E163" s="241"/>
      <c r="F163" s="241"/>
      <c r="G163" s="241"/>
      <c r="H163" s="242"/>
      <c r="I163" s="242"/>
      <c r="J163" s="243"/>
      <c r="K163" s="243"/>
      <c r="L163" s="244"/>
    </row>
    <row r="164" spans="2:12" s="240" customFormat="1" x14ac:dyDescent="0.25">
      <c r="B164" s="241"/>
      <c r="C164" s="241"/>
      <c r="D164" s="241"/>
      <c r="E164" s="241"/>
      <c r="F164" s="241"/>
      <c r="G164" s="241"/>
      <c r="H164" s="242"/>
      <c r="I164" s="242"/>
      <c r="J164" s="243"/>
      <c r="K164" s="243"/>
      <c r="L164" s="244"/>
    </row>
    <row r="165" spans="2:12" s="240" customFormat="1" x14ac:dyDescent="0.25">
      <c r="B165" s="241"/>
      <c r="C165" s="241"/>
      <c r="D165" s="241"/>
      <c r="E165" s="241"/>
      <c r="F165" s="241"/>
      <c r="G165" s="241"/>
      <c r="H165" s="242"/>
      <c r="I165" s="242"/>
      <c r="J165" s="243"/>
      <c r="K165" s="243"/>
      <c r="L165" s="244"/>
    </row>
    <row r="166" spans="2:12" s="240" customFormat="1" x14ac:dyDescent="0.25">
      <c r="B166" s="241"/>
      <c r="C166" s="241"/>
      <c r="D166" s="241"/>
      <c r="E166" s="241"/>
      <c r="F166" s="241"/>
      <c r="G166" s="241"/>
      <c r="H166" s="242"/>
      <c r="I166" s="242"/>
      <c r="J166" s="243"/>
      <c r="K166" s="243"/>
      <c r="L166" s="244"/>
    </row>
    <row r="167" spans="2:12" s="240" customFormat="1" x14ac:dyDescent="0.25">
      <c r="B167" s="241"/>
      <c r="C167" s="241"/>
      <c r="D167" s="241"/>
      <c r="E167" s="241"/>
      <c r="F167" s="241"/>
      <c r="G167" s="241"/>
      <c r="H167" s="242"/>
      <c r="I167" s="242"/>
      <c r="J167" s="243"/>
      <c r="K167" s="243"/>
      <c r="L167" s="244"/>
    </row>
    <row r="168" spans="2:12" s="240" customFormat="1" x14ac:dyDescent="0.25">
      <c r="B168" s="241"/>
      <c r="C168" s="241"/>
      <c r="D168" s="241"/>
      <c r="E168" s="241"/>
      <c r="F168" s="241"/>
      <c r="G168" s="241"/>
      <c r="H168" s="242"/>
      <c r="I168" s="242"/>
      <c r="J168" s="243"/>
      <c r="K168" s="243"/>
      <c r="L168" s="244"/>
    </row>
    <row r="169" spans="2:12" s="240" customFormat="1" x14ac:dyDescent="0.25">
      <c r="B169" s="241"/>
      <c r="C169" s="241"/>
      <c r="D169" s="241"/>
      <c r="E169" s="241"/>
      <c r="F169" s="241"/>
      <c r="G169" s="241"/>
      <c r="H169" s="242"/>
      <c r="I169" s="242"/>
      <c r="J169" s="243"/>
      <c r="K169" s="243"/>
      <c r="L169" s="244"/>
    </row>
    <row r="170" spans="2:12" s="240" customFormat="1" x14ac:dyDescent="0.25">
      <c r="B170" s="241"/>
      <c r="C170" s="241"/>
      <c r="D170" s="241"/>
      <c r="E170" s="241"/>
      <c r="F170" s="241"/>
      <c r="G170" s="241"/>
      <c r="H170" s="242"/>
      <c r="I170" s="242"/>
      <c r="J170" s="243"/>
      <c r="K170" s="243"/>
      <c r="L170" s="244"/>
    </row>
    <row r="171" spans="2:12" s="240" customFormat="1" x14ac:dyDescent="0.25">
      <c r="B171" s="241"/>
      <c r="C171" s="241"/>
      <c r="D171" s="241"/>
      <c r="E171" s="241"/>
      <c r="F171" s="241"/>
      <c r="G171" s="241"/>
      <c r="H171" s="242"/>
      <c r="I171" s="242"/>
      <c r="J171" s="243"/>
      <c r="K171" s="243"/>
      <c r="L171" s="244"/>
    </row>
    <row r="172" spans="2:12" s="240" customFormat="1" x14ac:dyDescent="0.25">
      <c r="B172" s="241"/>
      <c r="C172" s="241"/>
      <c r="D172" s="241"/>
      <c r="E172" s="241"/>
      <c r="F172" s="241"/>
      <c r="G172" s="241"/>
      <c r="H172" s="242"/>
      <c r="I172" s="242"/>
      <c r="J172" s="243"/>
      <c r="K172" s="243"/>
      <c r="L172" s="244"/>
    </row>
    <row r="173" spans="2:12" s="240" customFormat="1" x14ac:dyDescent="0.25">
      <c r="B173" s="241"/>
      <c r="C173" s="241"/>
      <c r="D173" s="241"/>
      <c r="E173" s="241"/>
      <c r="F173" s="241"/>
      <c r="G173" s="241"/>
      <c r="H173" s="242"/>
      <c r="I173" s="242"/>
      <c r="J173" s="243"/>
      <c r="K173" s="243"/>
      <c r="L173" s="244"/>
    </row>
    <row r="174" spans="2:12" s="240" customFormat="1" x14ac:dyDescent="0.25">
      <c r="B174" s="241"/>
      <c r="C174" s="241"/>
      <c r="D174" s="241"/>
      <c r="E174" s="241"/>
      <c r="F174" s="241"/>
      <c r="G174" s="241"/>
      <c r="H174" s="242"/>
      <c r="I174" s="242"/>
      <c r="J174" s="243"/>
      <c r="K174" s="243"/>
      <c r="L174" s="244"/>
    </row>
    <row r="175" spans="2:12" s="240" customFormat="1" x14ac:dyDescent="0.25">
      <c r="B175" s="241"/>
      <c r="C175" s="241"/>
      <c r="D175" s="241"/>
      <c r="E175" s="241"/>
      <c r="F175" s="241"/>
      <c r="G175" s="241"/>
      <c r="H175" s="242"/>
      <c r="I175" s="242"/>
      <c r="J175" s="243"/>
      <c r="K175" s="243"/>
      <c r="L175" s="244"/>
    </row>
    <row r="176" spans="2:12" s="240" customFormat="1" x14ac:dyDescent="0.25">
      <c r="B176" s="241"/>
      <c r="C176" s="241"/>
      <c r="D176" s="241"/>
      <c r="E176" s="241"/>
      <c r="F176" s="241"/>
      <c r="G176" s="241"/>
      <c r="H176" s="242"/>
      <c r="I176" s="242"/>
      <c r="J176" s="243"/>
      <c r="K176" s="243"/>
      <c r="L176" s="244"/>
    </row>
    <row r="177" spans="2:12" s="240" customFormat="1" x14ac:dyDescent="0.25">
      <c r="B177" s="241"/>
      <c r="C177" s="241"/>
      <c r="D177" s="241"/>
      <c r="E177" s="241"/>
      <c r="F177" s="241"/>
      <c r="G177" s="241"/>
      <c r="H177" s="242"/>
      <c r="I177" s="242"/>
      <c r="J177" s="243"/>
      <c r="K177" s="243"/>
      <c r="L177" s="244"/>
    </row>
    <row r="178" spans="2:12" s="240" customFormat="1" x14ac:dyDescent="0.25">
      <c r="B178" s="241"/>
      <c r="C178" s="241"/>
      <c r="D178" s="241"/>
      <c r="E178" s="241"/>
      <c r="F178" s="241"/>
      <c r="G178" s="241"/>
      <c r="H178" s="242"/>
      <c r="I178" s="242"/>
      <c r="J178" s="243"/>
      <c r="K178" s="243"/>
      <c r="L178" s="244"/>
    </row>
    <row r="179" spans="2:12" s="240" customFormat="1" x14ac:dyDescent="0.25">
      <c r="B179" s="241"/>
      <c r="C179" s="241"/>
      <c r="D179" s="241"/>
      <c r="E179" s="241"/>
      <c r="F179" s="241"/>
      <c r="G179" s="241"/>
      <c r="H179" s="242"/>
      <c r="I179" s="242"/>
      <c r="J179" s="243"/>
      <c r="K179" s="243"/>
      <c r="L179" s="244"/>
    </row>
    <row r="180" spans="2:12" s="240" customFormat="1" x14ac:dyDescent="0.25">
      <c r="B180" s="241"/>
      <c r="C180" s="241"/>
      <c r="D180" s="241"/>
      <c r="E180" s="241"/>
      <c r="F180" s="241"/>
      <c r="G180" s="241"/>
      <c r="H180" s="242"/>
      <c r="I180" s="242"/>
      <c r="J180" s="243"/>
      <c r="K180" s="243"/>
      <c r="L180" s="244"/>
    </row>
    <row r="181" spans="2:12" s="240" customFormat="1" x14ac:dyDescent="0.25">
      <c r="B181" s="241"/>
      <c r="C181" s="241"/>
      <c r="D181" s="241"/>
      <c r="E181" s="241"/>
      <c r="F181" s="241"/>
      <c r="G181" s="241"/>
      <c r="H181" s="242"/>
      <c r="I181" s="242"/>
      <c r="J181" s="243"/>
      <c r="K181" s="243"/>
      <c r="L181" s="244"/>
    </row>
    <row r="182" spans="2:12" s="240" customFormat="1" x14ac:dyDescent="0.25">
      <c r="B182" s="241"/>
      <c r="C182" s="241"/>
      <c r="D182" s="241"/>
      <c r="E182" s="241"/>
      <c r="F182" s="241"/>
      <c r="G182" s="241"/>
      <c r="H182" s="242"/>
      <c r="I182" s="242"/>
      <c r="J182" s="243"/>
      <c r="K182" s="243"/>
      <c r="L182" s="244"/>
    </row>
    <row r="183" spans="2:12" s="240" customFormat="1" x14ac:dyDescent="0.25">
      <c r="B183" s="241"/>
      <c r="C183" s="241"/>
      <c r="D183" s="241"/>
      <c r="E183" s="241"/>
      <c r="F183" s="241"/>
      <c r="G183" s="241"/>
      <c r="H183" s="242"/>
      <c r="I183" s="242"/>
      <c r="J183" s="243"/>
      <c r="K183" s="243"/>
      <c r="L183" s="244"/>
    </row>
    <row r="184" spans="2:12" s="240" customFormat="1" x14ac:dyDescent="0.25">
      <c r="B184" s="241"/>
      <c r="C184" s="241"/>
      <c r="D184" s="241"/>
      <c r="E184" s="241"/>
      <c r="F184" s="241"/>
      <c r="G184" s="241"/>
      <c r="H184" s="242"/>
      <c r="I184" s="242"/>
      <c r="J184" s="243"/>
      <c r="K184" s="243"/>
      <c r="L184" s="244"/>
    </row>
    <row r="185" spans="2:12" s="240" customFormat="1" x14ac:dyDescent="0.25">
      <c r="B185" s="241"/>
      <c r="C185" s="241"/>
      <c r="D185" s="241"/>
      <c r="E185" s="241"/>
      <c r="F185" s="241"/>
      <c r="G185" s="241"/>
      <c r="H185" s="242"/>
      <c r="I185" s="242"/>
      <c r="J185" s="243"/>
      <c r="K185" s="243"/>
      <c r="L185" s="244"/>
    </row>
    <row r="186" spans="2:12" s="240" customFormat="1" x14ac:dyDescent="0.25">
      <c r="B186" s="241"/>
      <c r="C186" s="241"/>
      <c r="D186" s="241"/>
      <c r="E186" s="241"/>
      <c r="F186" s="241"/>
      <c r="G186" s="241"/>
      <c r="H186" s="242"/>
      <c r="I186" s="242"/>
      <c r="J186" s="243"/>
      <c r="K186" s="243"/>
      <c r="L186" s="244"/>
    </row>
    <row r="187" spans="2:12" s="240" customFormat="1" x14ac:dyDescent="0.25">
      <c r="B187" s="241"/>
      <c r="C187" s="241"/>
      <c r="D187" s="241"/>
      <c r="E187" s="241"/>
      <c r="F187" s="241"/>
      <c r="G187" s="241"/>
      <c r="H187" s="242"/>
      <c r="I187" s="242"/>
      <c r="J187" s="243"/>
      <c r="K187" s="243"/>
      <c r="L187" s="244"/>
    </row>
    <row r="188" spans="2:12" s="240" customFormat="1" x14ac:dyDescent="0.25">
      <c r="B188" s="241"/>
      <c r="C188" s="241"/>
      <c r="D188" s="241"/>
      <c r="E188" s="241"/>
      <c r="F188" s="241"/>
      <c r="G188" s="241"/>
      <c r="H188" s="242"/>
      <c r="I188" s="242"/>
      <c r="J188" s="243"/>
      <c r="K188" s="243"/>
      <c r="L188" s="244"/>
    </row>
    <row r="189" spans="2:12" s="240" customFormat="1" x14ac:dyDescent="0.25">
      <c r="B189" s="241"/>
      <c r="C189" s="241"/>
      <c r="D189" s="241"/>
      <c r="E189" s="241"/>
      <c r="F189" s="241"/>
      <c r="G189" s="241"/>
      <c r="H189" s="242"/>
      <c r="I189" s="242"/>
      <c r="J189" s="243"/>
      <c r="K189" s="243"/>
      <c r="L189" s="244"/>
    </row>
    <row r="190" spans="2:12" s="240" customFormat="1" x14ac:dyDescent="0.25">
      <c r="B190" s="241"/>
      <c r="C190" s="241"/>
      <c r="D190" s="241"/>
      <c r="E190" s="241"/>
      <c r="F190" s="241"/>
      <c r="G190" s="241"/>
      <c r="H190" s="242"/>
      <c r="I190" s="242"/>
      <c r="J190" s="243"/>
      <c r="K190" s="243"/>
      <c r="L190" s="244"/>
    </row>
    <row r="191" spans="2:12" s="240" customFormat="1" x14ac:dyDescent="0.25">
      <c r="B191" s="241"/>
      <c r="C191" s="241"/>
      <c r="D191" s="241"/>
      <c r="E191" s="241"/>
      <c r="F191" s="241"/>
      <c r="G191" s="241"/>
      <c r="H191" s="242"/>
      <c r="I191" s="242"/>
      <c r="J191" s="243"/>
      <c r="K191" s="243"/>
      <c r="L191" s="244"/>
    </row>
    <row r="192" spans="2:12" s="240" customFormat="1" x14ac:dyDescent="0.25">
      <c r="B192" s="241"/>
      <c r="C192" s="241"/>
      <c r="D192" s="241"/>
      <c r="E192" s="241"/>
      <c r="F192" s="241"/>
      <c r="G192" s="241"/>
      <c r="H192" s="242"/>
      <c r="I192" s="242"/>
      <c r="J192" s="243"/>
      <c r="K192" s="243"/>
      <c r="L192" s="244"/>
    </row>
    <row r="193" spans="2:12" s="240" customFormat="1" x14ac:dyDescent="0.25">
      <c r="B193" s="241"/>
      <c r="C193" s="241"/>
      <c r="D193" s="241"/>
      <c r="E193" s="241"/>
      <c r="F193" s="241"/>
      <c r="G193" s="241"/>
      <c r="H193" s="242"/>
      <c r="I193" s="242"/>
      <c r="J193" s="243"/>
      <c r="K193" s="243"/>
      <c r="L193" s="244"/>
    </row>
    <row r="194" spans="2:12" s="240" customFormat="1" x14ac:dyDescent="0.25">
      <c r="B194" s="241"/>
      <c r="C194" s="241"/>
      <c r="D194" s="241"/>
      <c r="E194" s="241"/>
      <c r="F194" s="241"/>
      <c r="G194" s="241"/>
      <c r="H194" s="242"/>
      <c r="I194" s="242"/>
      <c r="J194" s="243"/>
      <c r="K194" s="243"/>
      <c r="L194" s="244"/>
    </row>
    <row r="195" spans="2:12" s="240" customFormat="1" x14ac:dyDescent="0.25">
      <c r="B195" s="241"/>
      <c r="C195" s="241"/>
      <c r="D195" s="241"/>
      <c r="E195" s="241"/>
      <c r="F195" s="241"/>
      <c r="G195" s="241"/>
      <c r="H195" s="242"/>
      <c r="I195" s="242"/>
      <c r="J195" s="243"/>
      <c r="K195" s="243"/>
      <c r="L195" s="244"/>
    </row>
    <row r="196" spans="2:12" s="240" customFormat="1" x14ac:dyDescent="0.25">
      <c r="B196" s="241"/>
      <c r="C196" s="241"/>
      <c r="D196" s="241"/>
      <c r="E196" s="241"/>
      <c r="F196" s="241"/>
      <c r="G196" s="241"/>
      <c r="H196" s="242"/>
      <c r="I196" s="242"/>
      <c r="J196" s="243"/>
      <c r="K196" s="243"/>
      <c r="L196" s="244"/>
    </row>
    <row r="197" spans="2:12" s="240" customFormat="1" x14ac:dyDescent="0.25">
      <c r="B197" s="241"/>
      <c r="C197" s="241"/>
      <c r="D197" s="241"/>
      <c r="E197" s="241"/>
      <c r="F197" s="241"/>
      <c r="G197" s="241"/>
      <c r="H197" s="242"/>
      <c r="I197" s="242"/>
      <c r="J197" s="243"/>
      <c r="K197" s="243"/>
      <c r="L197" s="244"/>
    </row>
    <row r="198" spans="2:12" s="240" customFormat="1" x14ac:dyDescent="0.25">
      <c r="B198" s="241"/>
      <c r="C198" s="241"/>
      <c r="D198" s="241"/>
      <c r="E198" s="241"/>
      <c r="F198" s="241"/>
      <c r="G198" s="241"/>
      <c r="H198" s="242"/>
      <c r="I198" s="242"/>
      <c r="J198" s="243"/>
      <c r="K198" s="243"/>
      <c r="L198" s="244"/>
    </row>
    <row r="199" spans="2:12" s="240" customFormat="1" x14ac:dyDescent="0.25">
      <c r="B199" s="241"/>
      <c r="C199" s="241"/>
      <c r="D199" s="241"/>
      <c r="E199" s="241"/>
      <c r="F199" s="241"/>
      <c r="G199" s="241"/>
      <c r="H199" s="242"/>
      <c r="I199" s="242"/>
      <c r="J199" s="243"/>
      <c r="K199" s="243"/>
      <c r="L199" s="244"/>
    </row>
    <row r="200" spans="2:12" s="240" customFormat="1" x14ac:dyDescent="0.25">
      <c r="B200" s="241"/>
      <c r="C200" s="241"/>
      <c r="D200" s="241"/>
      <c r="E200" s="241"/>
      <c r="F200" s="241"/>
      <c r="G200" s="241"/>
      <c r="H200" s="242"/>
      <c r="I200" s="242"/>
      <c r="J200" s="243"/>
      <c r="K200" s="243"/>
      <c r="L200" s="244"/>
    </row>
    <row r="201" spans="2:12" s="240" customFormat="1" x14ac:dyDescent="0.25">
      <c r="B201" s="241"/>
      <c r="C201" s="241"/>
      <c r="D201" s="241"/>
      <c r="E201" s="241"/>
      <c r="F201" s="241"/>
      <c r="G201" s="241"/>
      <c r="H201" s="242"/>
      <c r="I201" s="242"/>
      <c r="J201" s="243"/>
      <c r="K201" s="243"/>
      <c r="L201" s="244"/>
    </row>
    <row r="202" spans="2:12" s="240" customFormat="1" x14ac:dyDescent="0.25">
      <c r="B202" s="241"/>
      <c r="C202" s="241"/>
      <c r="D202" s="241"/>
      <c r="E202" s="241"/>
      <c r="F202" s="241"/>
      <c r="G202" s="241"/>
      <c r="H202" s="242"/>
      <c r="I202" s="242"/>
      <c r="J202" s="243"/>
      <c r="K202" s="243"/>
      <c r="L202" s="244"/>
    </row>
    <row r="203" spans="2:12" s="240" customFormat="1" x14ac:dyDescent="0.25">
      <c r="B203" s="241"/>
      <c r="C203" s="241"/>
      <c r="D203" s="241"/>
      <c r="E203" s="241"/>
      <c r="F203" s="241"/>
      <c r="G203" s="241"/>
      <c r="H203" s="242"/>
      <c r="I203" s="242"/>
      <c r="J203" s="243"/>
      <c r="K203" s="243"/>
      <c r="L203" s="244"/>
    </row>
    <row r="204" spans="2:12" s="240" customFormat="1" x14ac:dyDescent="0.25">
      <c r="B204" s="241"/>
      <c r="C204" s="241"/>
      <c r="D204" s="241"/>
      <c r="E204" s="241"/>
      <c r="F204" s="241"/>
      <c r="G204" s="241"/>
      <c r="H204" s="242"/>
      <c r="I204" s="242"/>
      <c r="J204" s="243"/>
      <c r="K204" s="243"/>
      <c r="L204" s="244"/>
    </row>
    <row r="205" spans="2:12" s="240" customFormat="1" x14ac:dyDescent="0.25">
      <c r="B205" s="241"/>
      <c r="C205" s="241"/>
      <c r="D205" s="241"/>
      <c r="E205" s="241"/>
      <c r="F205" s="241"/>
      <c r="G205" s="241"/>
      <c r="H205" s="242"/>
      <c r="I205" s="242"/>
      <c r="J205" s="243"/>
      <c r="K205" s="243"/>
      <c r="L205" s="244"/>
    </row>
    <row r="206" spans="2:12" s="240" customFormat="1" x14ac:dyDescent="0.25">
      <c r="B206" s="241"/>
      <c r="C206" s="241"/>
      <c r="D206" s="241"/>
      <c r="E206" s="241"/>
      <c r="F206" s="241"/>
      <c r="G206" s="241"/>
      <c r="H206" s="242"/>
      <c r="I206" s="242"/>
      <c r="J206" s="243"/>
      <c r="K206" s="243"/>
      <c r="L206" s="244"/>
    </row>
    <row r="207" spans="2:12" s="240" customFormat="1" x14ac:dyDescent="0.25">
      <c r="B207" s="241"/>
      <c r="C207" s="241"/>
      <c r="D207" s="241"/>
      <c r="E207" s="241"/>
      <c r="F207" s="241"/>
      <c r="G207" s="241"/>
      <c r="H207" s="242"/>
      <c r="I207" s="242"/>
      <c r="J207" s="243"/>
      <c r="K207" s="243"/>
      <c r="L207" s="244"/>
    </row>
    <row r="208" spans="2:12" s="240" customFormat="1" x14ac:dyDescent="0.25">
      <c r="B208" s="241"/>
      <c r="C208" s="241"/>
      <c r="D208" s="241"/>
      <c r="E208" s="241"/>
      <c r="F208" s="241"/>
      <c r="G208" s="241"/>
      <c r="H208" s="242"/>
      <c r="I208" s="242"/>
      <c r="J208" s="243"/>
      <c r="K208" s="243"/>
      <c r="L208" s="244"/>
    </row>
    <row r="209" spans="2:12" s="240" customFormat="1" x14ac:dyDescent="0.25">
      <c r="B209" s="241"/>
      <c r="C209" s="241"/>
      <c r="D209" s="241"/>
      <c r="E209" s="241"/>
      <c r="F209" s="241"/>
      <c r="G209" s="241"/>
      <c r="H209" s="242"/>
      <c r="I209" s="242"/>
      <c r="J209" s="243"/>
      <c r="K209" s="243"/>
      <c r="L209" s="244"/>
    </row>
    <row r="210" spans="2:12" s="240" customFormat="1" x14ac:dyDescent="0.25">
      <c r="B210" s="241"/>
      <c r="C210" s="241"/>
      <c r="D210" s="241"/>
      <c r="E210" s="241"/>
      <c r="F210" s="241"/>
      <c r="G210" s="241"/>
      <c r="H210" s="242"/>
      <c r="I210" s="242"/>
      <c r="J210" s="243"/>
      <c r="K210" s="243"/>
      <c r="L210" s="244"/>
    </row>
    <row r="211" spans="2:12" s="240" customFormat="1" x14ac:dyDescent="0.25">
      <c r="B211" s="241"/>
      <c r="C211" s="241"/>
      <c r="D211" s="241"/>
      <c r="E211" s="241"/>
      <c r="F211" s="241"/>
      <c r="G211" s="241"/>
      <c r="H211" s="242"/>
      <c r="I211" s="242"/>
      <c r="J211" s="243"/>
      <c r="K211" s="243"/>
      <c r="L211" s="244"/>
    </row>
    <row r="212" spans="2:12" s="240" customFormat="1" x14ac:dyDescent="0.25">
      <c r="B212" s="241"/>
      <c r="C212" s="241"/>
      <c r="D212" s="241"/>
      <c r="E212" s="241"/>
      <c r="F212" s="241"/>
      <c r="G212" s="241"/>
      <c r="H212" s="242"/>
      <c r="I212" s="242"/>
      <c r="J212" s="243"/>
      <c r="K212" s="243"/>
      <c r="L212" s="244"/>
    </row>
    <row r="213" spans="2:12" s="240" customFormat="1" x14ac:dyDescent="0.25">
      <c r="B213" s="241"/>
      <c r="C213" s="241"/>
      <c r="D213" s="241"/>
      <c r="E213" s="241"/>
      <c r="F213" s="241"/>
      <c r="G213" s="241"/>
      <c r="H213" s="242"/>
      <c r="I213" s="242"/>
      <c r="J213" s="243"/>
      <c r="K213" s="243"/>
      <c r="L213" s="244"/>
    </row>
    <row r="214" spans="2:12" s="240" customFormat="1" x14ac:dyDescent="0.25">
      <c r="B214" s="241"/>
      <c r="C214" s="241"/>
      <c r="D214" s="241"/>
      <c r="E214" s="241"/>
      <c r="F214" s="241"/>
      <c r="G214" s="241"/>
      <c r="H214" s="242"/>
      <c r="I214" s="242"/>
      <c r="J214" s="243"/>
      <c r="K214" s="243"/>
      <c r="L214" s="244"/>
    </row>
    <row r="215" spans="2:12" s="240" customFormat="1" x14ac:dyDescent="0.25">
      <c r="B215" s="241"/>
      <c r="C215" s="241"/>
      <c r="D215" s="241"/>
      <c r="E215" s="241"/>
      <c r="F215" s="241"/>
      <c r="G215" s="241"/>
      <c r="H215" s="242"/>
      <c r="I215" s="242"/>
      <c r="J215" s="243"/>
      <c r="K215" s="243"/>
      <c r="L215" s="244"/>
    </row>
    <row r="216" spans="2:12" s="240" customFormat="1" x14ac:dyDescent="0.25">
      <c r="B216" s="241"/>
      <c r="C216" s="241"/>
      <c r="D216" s="241"/>
      <c r="E216" s="241"/>
      <c r="F216" s="241"/>
      <c r="G216" s="241"/>
      <c r="H216" s="242"/>
      <c r="I216" s="242"/>
      <c r="J216" s="243"/>
      <c r="K216" s="243"/>
      <c r="L216" s="244"/>
    </row>
    <row r="217" spans="2:12" s="240" customFormat="1" x14ac:dyDescent="0.25">
      <c r="B217" s="241"/>
      <c r="C217" s="241"/>
      <c r="D217" s="241"/>
      <c r="E217" s="241"/>
      <c r="F217" s="241"/>
      <c r="G217" s="241"/>
      <c r="H217" s="242"/>
      <c r="I217" s="242"/>
      <c r="J217" s="243"/>
      <c r="K217" s="243"/>
      <c r="L217" s="244"/>
    </row>
    <row r="218" spans="2:12" s="240" customFormat="1" x14ac:dyDescent="0.25">
      <c r="B218" s="241"/>
      <c r="C218" s="241"/>
      <c r="D218" s="241"/>
      <c r="E218" s="241"/>
      <c r="F218" s="241"/>
      <c r="G218" s="241"/>
      <c r="H218" s="242"/>
      <c r="I218" s="242"/>
      <c r="J218" s="243"/>
      <c r="K218" s="243"/>
      <c r="L218" s="244"/>
    </row>
    <row r="219" spans="2:12" s="240" customFormat="1" x14ac:dyDescent="0.25">
      <c r="B219" s="241"/>
      <c r="C219" s="241"/>
      <c r="D219" s="241"/>
      <c r="E219" s="241"/>
      <c r="F219" s="241"/>
      <c r="G219" s="241"/>
      <c r="H219" s="242"/>
      <c r="I219" s="242"/>
      <c r="J219" s="243"/>
      <c r="K219" s="243"/>
      <c r="L219" s="244"/>
    </row>
  </sheetData>
  <mergeCells count="7">
    <mergeCell ref="B7:J7"/>
    <mergeCell ref="B8:J8"/>
    <mergeCell ref="B2:J2"/>
    <mergeCell ref="B3:J3"/>
    <mergeCell ref="B4:J4"/>
    <mergeCell ref="B5:J5"/>
    <mergeCell ref="B6:J6"/>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Ratios financ</vt:lpstr>
      <vt:lpstr>ESF</vt:lpstr>
      <vt:lpstr>ERF</vt:lpstr>
      <vt:lpstr>EFE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Germosen</dc:creator>
  <cp:lastModifiedBy>Luis Cabral Sanchez</cp:lastModifiedBy>
  <cp:lastPrinted>2022-08-26T14:26:35Z</cp:lastPrinted>
  <dcterms:created xsi:type="dcterms:W3CDTF">2014-03-10T13:12:44Z</dcterms:created>
  <dcterms:modified xsi:type="dcterms:W3CDTF">2025-08-29T17:08:31Z</dcterms:modified>
</cp:coreProperties>
</file>