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CONTABILIDAD\General\Referencias 2021\ARCHIVO PAGINA WEB OPTI 2021\OPTI NOVIEMBRE 2021\"/>
    </mc:Choice>
  </mc:AlternateContent>
  <bookViews>
    <workbookView xWindow="0" yWindow="0" windowWidth="21600" windowHeight="9480"/>
  </bookViews>
  <sheets>
    <sheet name="DEUDA ADM. " sheetId="1" r:id="rId1"/>
  </sheets>
  <externalReferences>
    <externalReference r:id="rId2"/>
    <externalReference r:id="rId3"/>
  </externalReferences>
  <definedNames>
    <definedName name="_xlnm.Print_Titles" localSheetId="0">'DEUDA ADM. '!$12:$12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 i="1" l="1"/>
  <c r="M64" i="1" l="1"/>
  <c r="I66" i="1"/>
  <c r="M28" i="1"/>
  <c r="M21" i="1"/>
  <c r="J16" i="1"/>
  <c r="M13" i="1" l="1"/>
  <c r="N64" i="1"/>
  <c r="M62" i="1" l="1"/>
  <c r="M63" i="1" s="1"/>
  <c r="M61" i="1"/>
  <c r="M60" i="1"/>
  <c r="M59" i="1"/>
  <c r="M58" i="1"/>
  <c r="M57" i="1"/>
  <c r="M56" i="1"/>
  <c r="M55" i="1"/>
  <c r="M54" i="1"/>
  <c r="M53" i="1"/>
  <c r="M52" i="1"/>
  <c r="M51" i="1"/>
  <c r="M50" i="1"/>
  <c r="L49" i="1"/>
  <c r="K49" i="1"/>
  <c r="M49" i="1"/>
  <c r="M48" i="1"/>
  <c r="L47" i="1"/>
  <c r="K47" i="1"/>
  <c r="M47" i="1"/>
  <c r="L46" i="1"/>
  <c r="K46" i="1"/>
  <c r="M46" i="1"/>
  <c r="L45" i="1"/>
  <c r="K45" i="1"/>
  <c r="M45" i="1"/>
  <c r="L44" i="1"/>
  <c r="K44" i="1"/>
  <c r="M44" i="1"/>
  <c r="M43" i="1"/>
  <c r="M42" i="1"/>
  <c r="M41" i="1"/>
  <c r="L40" i="1"/>
  <c r="K40" i="1"/>
  <c r="M40" i="1"/>
  <c r="L39" i="1"/>
  <c r="K39" i="1"/>
  <c r="M39" i="1"/>
  <c r="L38" i="1"/>
  <c r="K38" i="1"/>
  <c r="M38" i="1"/>
  <c r="M37" i="1"/>
  <c r="M36" i="1"/>
  <c r="L35" i="1"/>
  <c r="K35" i="1"/>
  <c r="M35" i="1"/>
  <c r="I34" i="1"/>
  <c r="M34" i="1" s="1"/>
  <c r="L33" i="1"/>
  <c r="K33" i="1"/>
  <c r="M33" i="1"/>
  <c r="M32" i="1"/>
  <c r="M31" i="1"/>
  <c r="I30" i="1"/>
  <c r="L29" i="1"/>
  <c r="K29" i="1"/>
  <c r="M29" i="1"/>
  <c r="L27" i="1"/>
  <c r="K27" i="1"/>
  <c r="M27" i="1"/>
  <c r="E27" i="1"/>
  <c r="D27" i="1"/>
  <c r="L26" i="1"/>
  <c r="K26" i="1"/>
  <c r="J26" i="1"/>
  <c r="N26" i="1" s="1"/>
  <c r="E26" i="1"/>
  <c r="D26" i="1"/>
  <c r="L25" i="1"/>
  <c r="K25" i="1"/>
  <c r="J25" i="1"/>
  <c r="N25" i="1" s="1"/>
  <c r="L23" i="1"/>
  <c r="K23" i="1"/>
  <c r="L22" i="1"/>
  <c r="K22" i="1"/>
  <c r="J22" i="1"/>
  <c r="N22" i="1" s="1"/>
  <c r="L20" i="1"/>
  <c r="K20" i="1"/>
  <c r="J20" i="1"/>
  <c r="L18" i="1"/>
  <c r="K18" i="1"/>
  <c r="J18" i="1"/>
  <c r="N18" i="1" s="1"/>
  <c r="L17" i="1"/>
  <c r="K17" i="1"/>
  <c r="J17" i="1"/>
  <c r="N17" i="1" s="1"/>
  <c r="L16" i="1"/>
  <c r="K16" i="1"/>
  <c r="J15" i="1"/>
  <c r="L14" i="1"/>
  <c r="K14" i="1"/>
  <c r="K66" i="1" s="1"/>
  <c r="J14" i="1"/>
  <c r="E14" i="1"/>
  <c r="D14" i="1"/>
  <c r="L66" i="1" l="1"/>
  <c r="N14" i="1"/>
  <c r="J66" i="1"/>
  <c r="M15" i="1"/>
  <c r="M20" i="1"/>
  <c r="M66" i="1"/>
  <c r="M30" i="1"/>
  <c r="M68" i="1" l="1"/>
</calcChain>
</file>

<file path=xl/sharedStrings.xml><?xml version="1.0" encoding="utf-8"?>
<sst xmlns="http://schemas.openxmlformats.org/spreadsheetml/2006/main" count="248" uniqueCount="226">
  <si>
    <t>noviembre 2021</t>
  </si>
  <si>
    <t>Its</t>
  </si>
  <si>
    <t>FECHA REGISTRO</t>
  </si>
  <si>
    <t>PROVEEDOR</t>
  </si>
  <si>
    <t>Fecha/Fact</t>
  </si>
  <si>
    <t xml:space="preserve">NUMERO COMPROBANTE GUBERNAMENTAL </t>
  </si>
  <si>
    <t>FECHA O/C</t>
  </si>
  <si>
    <t>ORDEN DE COMPRA Y/O CONTRATO</t>
  </si>
  <si>
    <t>Descripción</t>
  </si>
  <si>
    <t>MONTO ORDENES DE COMPRAS O CONTRATOS</t>
  </si>
  <si>
    <t>FECHA TRANSFERENCIA Y/O CHEQUE</t>
  </si>
  <si>
    <t>NUMERO TRANSFERENCIA Y/O CHEQUE</t>
  </si>
  <si>
    <t>RSV MENSAJERIA</t>
  </si>
  <si>
    <t>FT- 0085</t>
  </si>
  <si>
    <t>93/14</t>
  </si>
  <si>
    <t>Adq. Servicio entrega correspondencia.</t>
  </si>
  <si>
    <t>AENOR DOMINICANA SRL</t>
  </si>
  <si>
    <t>00328/2019</t>
  </si>
  <si>
    <t>Para registrar servicio de contratación  de empresa certificadora para auditoria al sistema de gestión de calidad.</t>
  </si>
  <si>
    <t>MAXIMUM PEST CONTROL, SRL.</t>
  </si>
  <si>
    <t>00151/2020</t>
  </si>
  <si>
    <t>Para registrar servicio de fumigación y exterminación de plagas por 6 meses en la institución. Dirigida a MIPYMES.</t>
  </si>
  <si>
    <t>AGUA CRYSTAL, SA.</t>
  </si>
  <si>
    <t>00002/2021</t>
  </si>
  <si>
    <t>Para registrar adquisición de botellones y fardos de botellitas de agua para ser consumida en la institución</t>
  </si>
  <si>
    <t>HILDEGARDE SUAREZ DE CASTELLANOS</t>
  </si>
  <si>
    <t>00004/2021</t>
  </si>
  <si>
    <t>Para registrar pago notarización de contratos.</t>
  </si>
  <si>
    <t>AUTO MECANICA GOMEZ &amp; ASOCIADOS, SRL.</t>
  </si>
  <si>
    <t>00010/2021</t>
  </si>
  <si>
    <t>Para registrar servicio de mantenimiento y/o reparación a vehículos de la institución.</t>
  </si>
  <si>
    <t>COMIDA D' MI PROPIA CASA, SRL</t>
  </si>
  <si>
    <t>CONT.0029/2021</t>
  </si>
  <si>
    <t>Para registrar servicio de almuerzos y cenas  para el personal de la institución.</t>
  </si>
  <si>
    <t>CF ASOCIADOS BUSINESS ADVISORY SERVICES, SRL</t>
  </si>
  <si>
    <t>B1500000006</t>
  </si>
  <si>
    <t>00066/2021</t>
  </si>
  <si>
    <t>Para registrar servicio de consultoria para asistencia tecnica en el fortalecimiento del SISANOC, financiado con fondos de la unión europea.</t>
  </si>
  <si>
    <t>00032/2021</t>
  </si>
  <si>
    <t>Para registrar adquisición de botellones  de agua de 5 galones para uso en la institución.</t>
  </si>
  <si>
    <t>FAROSE SOLUTIONS GROUP, SRL.</t>
  </si>
  <si>
    <t>00056/2021</t>
  </si>
  <si>
    <t>Para registrar servicio de mantenimiento y reparación de aires acondicionados de la institución por 6 meses.</t>
  </si>
  <si>
    <t>HENRY VELOZ CIVIL GROUP, SRL.</t>
  </si>
  <si>
    <t>CONT. 0046/2021</t>
  </si>
  <si>
    <t>Para registrar servicio remodelación diferentes areas de la institución.</t>
  </si>
  <si>
    <t>SONAR INVESTMENTS, SRL.</t>
  </si>
  <si>
    <t>CONT. 0060/2021</t>
  </si>
  <si>
    <t>Para registrar por adquisición de uniformes para el personal femenino de esta institución.</t>
  </si>
  <si>
    <t>FL BETANCES &amp; ASOCIADOS, SRL.</t>
  </si>
  <si>
    <t>B1500000300</t>
  </si>
  <si>
    <t>00154/2021</t>
  </si>
  <si>
    <t>Para registrar servicio renovación de licencia adobe creative cloud para uso en la institución.</t>
  </si>
  <si>
    <t>SEGUROS RESERVAS</t>
  </si>
  <si>
    <t>Para registrar renovación polizas seguro equipos de transporte, mobiliarios y equipos de oficina</t>
  </si>
  <si>
    <t>2782386-TR</t>
  </si>
  <si>
    <t>GRUPO TECNOLOGICO ADEXSUS, SRL.</t>
  </si>
  <si>
    <t>B1500000188</t>
  </si>
  <si>
    <t>CONT. 0063/2021</t>
  </si>
  <si>
    <t>Para registrar adquisición de equipo cortafuegos, renovación e instalación de licencia fortinet para uso en la institución.</t>
  </si>
  <si>
    <t>Transferencia en proceso</t>
  </si>
  <si>
    <t>EMPRESA DISTRIBUIDORA DE ELECTRICIDAD DEL ESTE</t>
  </si>
  <si>
    <t>B1500174692</t>
  </si>
  <si>
    <t>Para registrar el servicio energia electrica del periodo 20/09/2021 al 20/10/2021.</t>
  </si>
  <si>
    <t>10525466-TR</t>
  </si>
  <si>
    <t>OCEAN BEEF</t>
  </si>
  <si>
    <t>B1500001096</t>
  </si>
  <si>
    <t>00150/2021</t>
  </si>
  <si>
    <t>Para registrar adquisición de comestible para uso en la institución.</t>
  </si>
  <si>
    <t>CODETEL</t>
  </si>
  <si>
    <t>Para registrar pago facturas (cuentas nos. 718024430, 701112578) Telefonos e Internet correspondiente al mes de octubre 2021 .</t>
  </si>
  <si>
    <t>10535380-TR</t>
  </si>
  <si>
    <t>RAMIREZ &amp; MOJICA ENVOY PACK COURIER EXPRESS, SRL.</t>
  </si>
  <si>
    <t>B1500000721</t>
  </si>
  <si>
    <t>00165/2021</t>
  </si>
  <si>
    <t>Para registrar adquisición de microondas para uso en la institución.</t>
  </si>
  <si>
    <t>BANCO CENTRAL</t>
  </si>
  <si>
    <t>COTIZACION</t>
  </si>
  <si>
    <t>Para registrar pago uso de estacionamientos correspondiente al mes de Noviembre 2021.</t>
  </si>
  <si>
    <t>1997485-TR</t>
  </si>
  <si>
    <t>COLECTOR DE IMPUESTOS INTERNOS</t>
  </si>
  <si>
    <t>Pago retención 5% a proveedor durante el mes de octubre 2021.</t>
  </si>
  <si>
    <t>CK-3084</t>
  </si>
  <si>
    <t>DELTA COMERCIAL, S.A.</t>
  </si>
  <si>
    <t>B1500013023</t>
  </si>
  <si>
    <t>00166/2021</t>
  </si>
  <si>
    <t>Para registrar mantenimiento para vehículo en garantía de la institución.</t>
  </si>
  <si>
    <t>EXPRESS SERVICIOS LOGISTICOS ESLOGIST,EIRL</t>
  </si>
  <si>
    <t>B1500000132</t>
  </si>
  <si>
    <t>00162/2021</t>
  </si>
  <si>
    <t>Para registrar adquisición de mascarillas y alcohol para uso en la institución.</t>
  </si>
  <si>
    <t>POHUT COMERCIAL, SRL.</t>
  </si>
  <si>
    <t>B1500000157</t>
  </si>
  <si>
    <t>00163/2021</t>
  </si>
  <si>
    <t>Pago adquisición de guantes  para uso en la institución.</t>
  </si>
  <si>
    <t>SEGURO NACIONAL DE SALUD (SENASA)</t>
  </si>
  <si>
    <t>B1500005187</t>
  </si>
  <si>
    <t>Para registrar pago diferencia asumida por la institución de la poliza no. 06492 seguro complementario de empleados durante el periodo del 01/11/2021 al 30/11/2021.</t>
  </si>
  <si>
    <t> 11378548-TR</t>
  </si>
  <si>
    <t>ADMINISTRADORA DE RIESGOS DE SALUD HUMANO</t>
  </si>
  <si>
    <t>B1500021083</t>
  </si>
  <si>
    <t>Para registrar  poliza no. 30-14-5018 ultimos gastos, de empleados de la institución durante el periodo del 01/11/2021 al 01/12/2021.</t>
  </si>
  <si>
    <t>11220900-TR</t>
  </si>
  <si>
    <t>LISSA MARIEL MERCEDES GUZMAN</t>
  </si>
  <si>
    <t>Reposición caja chica recibos desde 12025 al 12063.</t>
  </si>
  <si>
    <t>CK-3085</t>
  </si>
  <si>
    <t>COMPUTADORAS DOMINICANAS (COMPUDONSA), SRL.</t>
  </si>
  <si>
    <t>B1500001200</t>
  </si>
  <si>
    <t>00173/2021</t>
  </si>
  <si>
    <t>Adquisición de pantalla para proyector del salón 5to. Nivel.</t>
  </si>
  <si>
    <t>LOLA 5 MULTISERVICES, SRL</t>
  </si>
  <si>
    <t>B1500000133</t>
  </si>
  <si>
    <t>00174/2021</t>
  </si>
  <si>
    <t>Para registrar adquisición de adornos navideños para decoración en la institución.</t>
  </si>
  <si>
    <t xml:space="preserve">EMPRESAS RJM, SRL. </t>
  </si>
  <si>
    <t>B1500000017</t>
  </si>
  <si>
    <t>00164/2021</t>
  </si>
  <si>
    <t>Pago adquisición de esfigmomanómetros para uso en la institución.</t>
  </si>
  <si>
    <t>CENTROXPERT STE, SRL.</t>
  </si>
  <si>
    <t>B1500000817</t>
  </si>
  <si>
    <t>00168/2021</t>
  </si>
  <si>
    <t>Para registrar adquisición de tintas para impresión de carnet a empleados de la institución.</t>
  </si>
  <si>
    <t>B1500020984</t>
  </si>
  <si>
    <t>Para registrar pago diferencia asumida por la institución de la poliza no. 30-95-201981 seguro complementario de empleados durante el periodo 01 al 30 de noviembre 2021.</t>
  </si>
  <si>
    <t>11378551-TR</t>
  </si>
  <si>
    <t>IDEMESA, SRL.</t>
  </si>
  <si>
    <t>00178/2021</t>
  </si>
  <si>
    <t>Para registrar adquisición de insumos médicos para la unidad médica de la institución.</t>
  </si>
  <si>
    <t>PRO PHARMACEUTICAL PEÑA, SRL.</t>
  </si>
  <si>
    <t>B1500000428</t>
  </si>
  <si>
    <t>00179/2021</t>
  </si>
  <si>
    <t>INVERSIONES ND &amp; ASOCIADOS SRL.</t>
  </si>
  <si>
    <t>B1500001332</t>
  </si>
  <si>
    <t>00161/2021</t>
  </si>
  <si>
    <t>Para registrar adquisición de trípode profesional de aleación aluminio para cámara de fotografías y videos con cabezal hidráulico fluido.</t>
  </si>
  <si>
    <t>DISTRIBUIDORA Y SERVICIOS DIVERSOS DISOPE, SRL.</t>
  </si>
  <si>
    <t>B1500000342</t>
  </si>
  <si>
    <t>00169/2021</t>
  </si>
  <si>
    <t>Para registrar impresión de sellos para uso en la institución.</t>
  </si>
  <si>
    <t>GRUPO DIARIO LIBRE, SA.</t>
  </si>
  <si>
    <t>B1500001593</t>
  </si>
  <si>
    <t>00186/2021</t>
  </si>
  <si>
    <t>Para registrar publicación en periódicos de logro institucional.</t>
  </si>
  <si>
    <t>PROLIMDES COMERCIAL, SRL.</t>
  </si>
  <si>
    <t>B1500000854</t>
  </si>
  <si>
    <t>00187/2021</t>
  </si>
  <si>
    <t>Para registrar adquisición de bebidas espumantes para compartir navideño de esta institución.</t>
  </si>
  <si>
    <t>CATERING 2000, SRL.</t>
  </si>
  <si>
    <t>B1500000190</t>
  </si>
  <si>
    <t>000184/2021</t>
  </si>
  <si>
    <t>Para registrar alquiler de sillas y bambalinas para firma de convenios interinstitucionales con funcionarios del gobierno central.</t>
  </si>
  <si>
    <t>B1500000191</t>
  </si>
  <si>
    <t>00189/2021</t>
  </si>
  <si>
    <t>Para registrar refrigerio por motivo a encendido del arbol de navidad de la institución.</t>
  </si>
  <si>
    <t>GRUPO ASTRO, SRL.</t>
  </si>
  <si>
    <t>B1500005192</t>
  </si>
  <si>
    <t>00171/2021</t>
  </si>
  <si>
    <t xml:space="preserve">Para registrar servicio enmarcado de imágenes del escudo y pergamino de pergamino de rendición de cuentas. </t>
  </si>
  <si>
    <t>EDITORA LISTIN DIARIO, SA.</t>
  </si>
  <si>
    <t>B1500006156</t>
  </si>
  <si>
    <t>00185/2021</t>
  </si>
  <si>
    <t>Reposición caja chica recibos desde 12064 al 12095.</t>
  </si>
  <si>
    <t>CK-3088</t>
  </si>
  <si>
    <t>OFFITEK, SRL.</t>
  </si>
  <si>
    <t>B1500003909</t>
  </si>
  <si>
    <t>00183/2021</t>
  </si>
  <si>
    <t>Para registrar adquisición de cajas tipo maletín para archivar documentos de la institución.</t>
  </si>
  <si>
    <t>B1500001204</t>
  </si>
  <si>
    <t>00172/2021</t>
  </si>
  <si>
    <t>Adquisición de cables eléctricos y tecnológicos para uso en la institución.</t>
  </si>
  <si>
    <t>EQUIPOS Y ACCESORIOS, SRL</t>
  </si>
  <si>
    <t>B1500000663</t>
  </si>
  <si>
    <t>00198/2021</t>
  </si>
  <si>
    <t>Adquisición de equipos y accesorios de oficinas para uso en la institución.</t>
  </si>
  <si>
    <t>B1500177749</t>
  </si>
  <si>
    <t>Para registrar el servicio energia electrica del periodo 20/10/2021 al 19/11/2021.</t>
  </si>
  <si>
    <t>AENOR DOMINICANA, SRL.</t>
  </si>
  <si>
    <t>23/11/201</t>
  </si>
  <si>
    <t>B1500000215</t>
  </si>
  <si>
    <t>Para registrar adquisición de herramienta tegnológica para el manejo del sistema gestión de calidad.</t>
  </si>
  <si>
    <t>23/11/2020 23/11/2021 18/01/2021 15/03/2021 19/04/2021 05/07/2021 19/07/2021 01/11/2021</t>
  </si>
  <si>
    <t xml:space="preserve">B1500000178 B1500000179 B1500000190 B1500000253 B1500000256 B1500000264 B1500000266 B1500000280  </t>
  </si>
  <si>
    <t>04/02/2021 08/02/2021 11/02/2021 15/02/2021 17/02/2021 23/02/2021 01/03/2021 08/03/2021 15/03/2021 22/03/2021 29/03/2021 05/04/2021 12/04/2021 12/04/2021 16/04/2021 21/04/2021 26/04/2021 30/04/2021 05/05/2021 07/05/2021 10/05/2021 14/05/2021 11/06/2021 23/07/2021 26/08/2021 15/10/2021</t>
  </si>
  <si>
    <t>B1500025202 B1500025259 B1500025314 B1500025368 B1500025407 B1500025491 B1500025573 B1500025699 B1500025804 B1500025919 B1500026054 B1500026131 B1500026252 B1500026260 B1500026341 B1500026409 B1500026469 B1500026569 B1500026643 B1500026704 B1500026732 B1500026832 B1500027282 B1500027993 B1500028645 B1500029552</t>
  </si>
  <si>
    <t>14/04/2021 05/07/2021 26/07/2021 15/10/2021</t>
  </si>
  <si>
    <t>B1500000041  B1500000045 B1500000046 B1500000047</t>
  </si>
  <si>
    <t>05/05/2021 05/05/2021 11/05/2021 11/05/2021 11/05/2021 25/05/2021 25/05/2021 26/05/2021 27/05/2021 27/05/2021 27/05/2021 07/06/2021 11/06/2021 18/06/2021 24/07/2021 24/07/2021 03/07/2021 09/07/2021 15/07/2021 24/07/2021 26/07/2021 23/08/2021 31/08/2021 31/08/2021 31/08/2021 31/08/2021 03/09/2021 09/09/2021 21/09/2021 21/09/2021 29/09/2021 04/10/2021 11/10/2021 11/10/2021 12/10/2021 15/10/2021 21/10/2021 02/11/2021 09/11/2021 16/11/2021 22/11/2021 25/11/2021 25/11/2021 21/11/2021</t>
  </si>
  <si>
    <t>B1500001240 B1500001241 B1500001245 B1500001246 B1500001250 B1500001290 B1500001291 B1500001296 B1500001301 B1500001304 B1500001305 B1500001339 B1500001347 B1500001355 B1500001369 B1500001372 B1500001383 B1500001391 B1500001400 B1500001428 B1500001430 B1500001473 B1500001477 B1500001478 B1500001479 B1500001482 B1500001485 B1500001489 B1500001513 B1500001514 B1500001520 B1500001523 B1500001536 B1500001537 B1500001641 B1500001554 B1500001562 B1500001580 B1500001617 B1500001631 B1500001636 B1500001648 B1500001649 B1500001651</t>
  </si>
  <si>
    <t>23/06/2021 28/06/2021 01/07/2021 22/08/2021 04/11/2021 24/11/2021</t>
  </si>
  <si>
    <t>B1500000304 B1500000320 B1500000321 B1500000331 B1500000334 B1500000337</t>
  </si>
  <si>
    <t>06/07/2021 11/06/2021 17/06/2021 22/06/2021 28/06/2021 01/07/2021 07/07/2021 08/07/2021 12/07/2021 15/07/2021 21/07/2021 26/07/2021 02/08/2021 05/08/2021 09/08/2021 17/08/2021 20/08/2021 25/08/2021 30/08/2021 07/09/2021 10/09/2021 20/09/2021 23/09/2021 27/09/2021 01/10/2021 04/10/2021 07/10/2021 12/10/2021 15/10/2021 18/10/2021 26/10/2021 28/10/2021 01/11/2021 04/11/2021 08/11/2021 11/11/2021 15/11/2021 18/11/2021 22/11/2021 25/11/2021 25/11/2021</t>
  </si>
  <si>
    <t>B1500027191 B1500027278 B1500027362 B1500027441 B1500027534 B1500027594 B1500027676 B1500027702 B1500027763 B1500027849 B1500027933 B1500028016 B1500028141 B1500028208 B1500028264 B1500028391 B1500028531 B1500028616 B1500028706 B1500028841 B1500028924 B1500029088 B1500029173 B1500029194 B1500029323 B1500029345 B1500029429 B1500029496 B1500029557 B1500029590 B1500029747 B1500029796 B1500029857 B1500029927 B1500029967 B1500030038 B1500030097 B1500030176 B1500030243 B1500030305 B1500030385</t>
  </si>
  <si>
    <t>06/07/2021 03/08/2021 07/09/2021 25/10/2021 25/10/2021 08/11/2021 08/11/2021</t>
  </si>
  <si>
    <t>B1500000104 B1500000109 B1500000111 B1500000114 B1500000115 B1500000116 B1500000117</t>
  </si>
  <si>
    <t>06/10/2021 06/10/2021</t>
  </si>
  <si>
    <t>B1500031435 B1500031437</t>
  </si>
  <si>
    <t>B1500110624 B1500110610</t>
  </si>
  <si>
    <t>0081/2021</t>
  </si>
  <si>
    <t>DEUDA ADMINISTRATIVA</t>
  </si>
  <si>
    <t xml:space="preserve"> Sonia Thomas Martínez</t>
  </si>
  <si>
    <t>Dionicio Félix Castro</t>
  </si>
  <si>
    <t>Luis Dario Terrero Méndez</t>
  </si>
  <si>
    <t xml:space="preserve">           Preparado por</t>
  </si>
  <si>
    <t xml:space="preserve">Revisado </t>
  </si>
  <si>
    <t>Autorizado por</t>
  </si>
  <si>
    <t xml:space="preserve">             Contadora</t>
  </si>
  <si>
    <t>Enc. División Financiera</t>
  </si>
  <si>
    <t>Enc. Depto. Adm. y Financiero</t>
  </si>
  <si>
    <t>MONTO FACTURADO Y PAGADO</t>
  </si>
  <si>
    <t>PENDIENTE FACTURAR PROCESOS ABIERTOS</t>
  </si>
  <si>
    <t>11/12/2020 24/03/2021 31/03/2021 07/05/2021 27/07/2021 13/08/2021 27/11/2021</t>
  </si>
  <si>
    <t>27830515-TR 3084746-TR 3483303-TR 4618225-TR 7281872-TR 7564479-TR 11222877-TR</t>
  </si>
  <si>
    <t>MONTO FACTURADO PENDIENTE  PAGAR</t>
  </si>
  <si>
    <t>MULTISERVICIS GENERALES</t>
  </si>
  <si>
    <t>B1500000350</t>
  </si>
  <si>
    <t>00025/2021</t>
  </si>
  <si>
    <t xml:space="preserve">Adquisición de café, azúcar y té para uso en la institución. </t>
  </si>
  <si>
    <t>Adquisicion de uniformes para el personal femenino de la institucion. o/c  d/f .</t>
  </si>
  <si>
    <t>000145/2021</t>
  </si>
  <si>
    <t>B1500000155</t>
  </si>
  <si>
    <t>AGUA CRYSTAL</t>
  </si>
  <si>
    <t>00/11/2021.</t>
  </si>
  <si>
    <t>0205/2021</t>
  </si>
  <si>
    <t xml:space="preserve">Adquisición de Botellones y fordos botellitas de agua para consumo en la institución. </t>
  </si>
  <si>
    <t>B1500030384</t>
  </si>
  <si>
    <t>DEUDA ADM.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</si>
</sst>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mm/yyyy;@"/>
  </numFmts>
  <fonts count="11" x14ac:knownFonts="1">
    <font>
      <sz val="11"/>
      <color theme="1"/>
      <name val="Calibri"/>
      <family val="2"/>
      <scheme val="minor"/>
    </font>
    <font>
      <b/>
      <sz val="11"/>
      <color theme="1"/>
      <name val="Calibri"/>
      <family val="2"/>
      <scheme val="minor"/>
    </font>
    <font>
      <sz val="11"/>
      <color indexed="8"/>
      <name val="Verdana"/>
      <family val="2"/>
    </font>
    <font>
      <sz val="11"/>
      <color indexed="8"/>
      <name val="Calibri"/>
      <family val="2"/>
    </font>
    <font>
      <sz val="11"/>
      <name val="Calibri"/>
      <family val="2"/>
      <scheme val="minor"/>
    </font>
    <font>
      <b/>
      <sz val="11"/>
      <color indexed="8"/>
      <name val="Calibri"/>
      <family val="2"/>
      <scheme val="minor"/>
    </font>
    <font>
      <sz val="14"/>
      <color theme="1"/>
      <name val="Calibri"/>
      <family val="2"/>
      <scheme val="minor"/>
    </font>
    <font>
      <b/>
      <u/>
      <sz val="16"/>
      <name val="Times New Roman"/>
      <family val="1"/>
    </font>
    <font>
      <b/>
      <sz val="16"/>
      <name val="Times New Roman"/>
      <family val="1"/>
    </font>
    <font>
      <sz val="16"/>
      <color theme="1"/>
      <name val="Calibri"/>
      <family val="2"/>
      <scheme val="minor"/>
    </font>
    <font>
      <sz val="12"/>
      <name val="Times New Roman"/>
      <family val="1"/>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43" fontId="3" fillId="0" borderId="0" applyFont="0" applyFill="0" applyBorder="0" applyAlignment="0" applyProtection="0"/>
  </cellStyleXfs>
  <cellXfs count="90">
    <xf numFmtId="0" fontId="0" fillId="0" borderId="0" xfId="0"/>
    <xf numFmtId="0" fontId="0" fillId="0" borderId="0" xfId="0" applyFill="1" applyBorder="1"/>
    <xf numFmtId="164" fontId="0" fillId="0" borderId="0" xfId="0" applyNumberFormat="1" applyBorder="1"/>
    <xf numFmtId="0" fontId="2" fillId="0" borderId="0" xfId="0" applyFont="1" applyAlignment="1"/>
    <xf numFmtId="0" fontId="2" fillId="0" borderId="0" xfId="0" applyFont="1" applyAlignment="1">
      <alignment horizontal="left"/>
    </xf>
    <xf numFmtId="0" fontId="2" fillId="0" borderId="0" xfId="0" applyFont="1" applyAlignment="1">
      <alignment horizontal="center"/>
    </xf>
    <xf numFmtId="43" fontId="2" fillId="0" borderId="0" xfId="1" applyFont="1" applyAlignment="1"/>
    <xf numFmtId="164" fontId="0" fillId="0" borderId="0" xfId="0" applyNumberFormat="1" applyAlignment="1">
      <alignment horizontal="center"/>
    </xf>
    <xf numFmtId="43" fontId="0" fillId="0" borderId="0" xfId="1" applyFont="1"/>
    <xf numFmtId="164" fontId="1" fillId="2" borderId="1" xfId="0" applyNumberFormat="1" applyFont="1" applyFill="1" applyBorder="1" applyAlignment="1">
      <alignment horizontal="center"/>
    </xf>
    <xf numFmtId="0" fontId="0" fillId="0" borderId="1" xfId="0" applyFont="1" applyFill="1" applyBorder="1" applyAlignment="1">
      <alignment horizontal="left" wrapText="1"/>
    </xf>
    <xf numFmtId="43" fontId="0" fillId="0" borderId="1" xfId="1" applyFont="1" applyFill="1" applyBorder="1"/>
    <xf numFmtId="0" fontId="0" fillId="0" borderId="0" xfId="0" applyFill="1"/>
    <xf numFmtId="43" fontId="0" fillId="0" borderId="1" xfId="2" applyFont="1" applyFill="1" applyBorder="1"/>
    <xf numFmtId="43" fontId="0" fillId="0" borderId="1" xfId="1" applyFont="1" applyBorder="1"/>
    <xf numFmtId="0" fontId="0" fillId="0" borderId="0" xfId="0" applyAlignment="1">
      <alignment horizontal="left"/>
    </xf>
    <xf numFmtId="0" fontId="0" fillId="0" borderId="0" xfId="0" applyAlignment="1">
      <alignment horizontal="center"/>
    </xf>
    <xf numFmtId="43" fontId="0" fillId="0" borderId="0" xfId="0" applyNumberFormat="1"/>
    <xf numFmtId="0" fontId="0" fillId="0" borderId="0" xfId="0" applyFont="1" applyFill="1" applyBorder="1"/>
    <xf numFmtId="164" fontId="0" fillId="0" borderId="0" xfId="0" applyNumberFormat="1" applyFont="1" applyBorder="1"/>
    <xf numFmtId="0" fontId="0" fillId="0" borderId="0" xfId="0" applyFont="1"/>
    <xf numFmtId="0" fontId="0" fillId="0" borderId="1" xfId="0" applyFont="1" applyFill="1" applyBorder="1"/>
    <xf numFmtId="0" fontId="0" fillId="0" borderId="1" xfId="0" applyFont="1" applyFill="1" applyBorder="1" applyAlignment="1">
      <alignment horizontal="left"/>
    </xf>
    <xf numFmtId="0" fontId="0" fillId="0" borderId="1" xfId="0" applyFont="1" applyFill="1" applyBorder="1" applyAlignment="1">
      <alignment horizontal="center"/>
    </xf>
    <xf numFmtId="0" fontId="0" fillId="0" borderId="0" xfId="0" applyFont="1" applyFill="1"/>
    <xf numFmtId="164" fontId="0" fillId="0" borderId="1" xfId="0" applyNumberFormat="1" applyFont="1" applyFill="1" applyBorder="1" applyAlignment="1">
      <alignment horizontal="center"/>
    </xf>
    <xf numFmtId="0" fontId="0" fillId="0" borderId="1" xfId="0" applyFont="1" applyFill="1" applyBorder="1" applyAlignment="1">
      <alignment wrapText="1"/>
    </xf>
    <xf numFmtId="43" fontId="0" fillId="0" borderId="1" xfId="0" applyNumberFormat="1" applyFont="1" applyFill="1" applyBorder="1"/>
    <xf numFmtId="0" fontId="0" fillId="0" borderId="1" xfId="0" applyFont="1" applyFill="1" applyBorder="1" applyAlignment="1">
      <alignment horizontal="center" wrapText="1"/>
    </xf>
    <xf numFmtId="164" fontId="0" fillId="0" borderId="1" xfId="0" applyNumberFormat="1" applyFont="1" applyFill="1" applyBorder="1" applyAlignment="1">
      <alignment horizontal="center" wrapText="1"/>
    </xf>
    <xf numFmtId="164" fontId="0" fillId="0" borderId="1" xfId="0" applyNumberFormat="1" applyFont="1" applyFill="1" applyBorder="1"/>
    <xf numFmtId="164" fontId="0" fillId="0" borderId="1" xfId="0" applyNumberFormat="1" applyFont="1" applyBorder="1"/>
    <xf numFmtId="0" fontId="0" fillId="0" borderId="1" xfId="0" applyFont="1" applyBorder="1"/>
    <xf numFmtId="164" fontId="0" fillId="0" borderId="1" xfId="0" applyNumberFormat="1" applyFont="1" applyBorder="1" applyAlignment="1">
      <alignment horizontal="center"/>
    </xf>
    <xf numFmtId="0" fontId="0" fillId="0" borderId="1" xfId="0" applyFont="1" applyBorder="1" applyAlignment="1">
      <alignment horizontal="left"/>
    </xf>
    <xf numFmtId="0" fontId="0" fillId="0" borderId="1" xfId="0" applyFont="1" applyBorder="1" applyAlignment="1">
      <alignment horizontal="center"/>
    </xf>
    <xf numFmtId="43" fontId="0" fillId="0" borderId="1" xfId="0" applyNumberFormat="1" applyFont="1" applyBorder="1"/>
    <xf numFmtId="164" fontId="0" fillId="0" borderId="1" xfId="0" applyNumberFormat="1" applyFont="1" applyBorder="1" applyAlignment="1">
      <alignment horizontal="center" wrapText="1"/>
    </xf>
    <xf numFmtId="0" fontId="0" fillId="0" borderId="1" xfId="0" applyFont="1" applyBorder="1" applyAlignment="1">
      <alignment horizontal="left" wrapText="1"/>
    </xf>
    <xf numFmtId="0" fontId="0" fillId="0" borderId="1" xfId="0" applyFont="1" applyBorder="1" applyAlignment="1"/>
    <xf numFmtId="0" fontId="5" fillId="2" borderId="1" xfId="0" applyFont="1" applyFill="1" applyBorder="1"/>
    <xf numFmtId="0" fontId="5" fillId="2" borderId="1" xfId="0" applyFont="1" applyFill="1" applyBorder="1" applyAlignment="1">
      <alignment horizontal="left" wrapText="1"/>
    </xf>
    <xf numFmtId="164" fontId="5" fillId="2" borderId="1" xfId="0" applyNumberFormat="1" applyFont="1" applyFill="1" applyBorder="1" applyAlignment="1">
      <alignment horizontal="center"/>
    </xf>
    <xf numFmtId="0" fontId="5" fillId="2" borderId="1" xfId="0" applyFont="1" applyFill="1" applyBorder="1" applyAlignment="1">
      <alignment horizontal="center" wrapText="1"/>
    </xf>
    <xf numFmtId="0" fontId="5" fillId="2" borderId="1" xfId="0" applyFont="1" applyFill="1" applyBorder="1" applyAlignment="1">
      <alignment horizontal="center"/>
    </xf>
    <xf numFmtId="43" fontId="5" fillId="2" borderId="1" xfId="1" applyFont="1" applyFill="1" applyBorder="1" applyAlignment="1">
      <alignment horizontal="center" wrapText="1"/>
    </xf>
    <xf numFmtId="43" fontId="5" fillId="2" borderId="1" xfId="0" applyNumberFormat="1" applyFont="1" applyFill="1" applyBorder="1" applyAlignment="1">
      <alignment horizontal="center" wrapText="1"/>
    </xf>
    <xf numFmtId="164" fontId="4" fillId="0" borderId="1" xfId="0" applyNumberFormat="1" applyFont="1" applyFill="1" applyBorder="1" applyAlignment="1">
      <alignment horizontal="center" wrapText="1"/>
    </xf>
    <xf numFmtId="15" fontId="4" fillId="0" borderId="1" xfId="0" applyNumberFormat="1" applyFont="1" applyFill="1" applyBorder="1" applyAlignment="1">
      <alignment horizontal="center"/>
    </xf>
    <xf numFmtId="0" fontId="5" fillId="0" borderId="0" xfId="0" applyFont="1" applyAlignment="1"/>
    <xf numFmtId="43" fontId="4" fillId="0" borderId="1" xfId="1" applyFont="1" applyFill="1" applyBorder="1" applyAlignment="1">
      <alignment horizontal="right"/>
    </xf>
    <xf numFmtId="43" fontId="4" fillId="0" borderId="1" xfId="2" applyNumberFormat="1" applyFont="1" applyFill="1" applyBorder="1" applyAlignment="1">
      <alignment horizontal="right"/>
    </xf>
    <xf numFmtId="49" fontId="5" fillId="0" borderId="2" xfId="0" applyNumberFormat="1" applyFont="1" applyBorder="1" applyAlignment="1"/>
    <xf numFmtId="49" fontId="5" fillId="0" borderId="2" xfId="0" applyNumberFormat="1" applyFont="1" applyBorder="1" applyAlignment="1">
      <alignment horizontal="center"/>
    </xf>
    <xf numFmtId="164" fontId="6" fillId="0" borderId="0" xfId="0" applyNumberFormat="1" applyFont="1" applyAlignment="1">
      <alignment horizontal="center"/>
    </xf>
    <xf numFmtId="0" fontId="7" fillId="3" borderId="0" xfId="0" applyFont="1" applyFill="1" applyBorder="1" applyAlignment="1">
      <alignment horizontal="left"/>
    </xf>
    <xf numFmtId="0" fontId="8" fillId="3" borderId="0" xfId="0" applyFont="1" applyFill="1" applyBorder="1" applyAlignment="1">
      <alignment horizontal="center"/>
    </xf>
    <xf numFmtId="0" fontId="9" fillId="0" borderId="0" xfId="0" applyFont="1" applyAlignment="1">
      <alignment horizontal="center"/>
    </xf>
    <xf numFmtId="0" fontId="7" fillId="0" borderId="0" xfId="0" applyFont="1" applyFill="1" applyBorder="1" applyAlignment="1">
      <alignment horizontal="center" wrapText="1"/>
    </xf>
    <xf numFmtId="0" fontId="10" fillId="3" borderId="0" xfId="0" applyFont="1" applyFill="1" applyBorder="1" applyAlignment="1"/>
    <xf numFmtId="0" fontId="10" fillId="3" borderId="0" xfId="0" applyFont="1" applyFill="1" applyBorder="1" applyAlignment="1">
      <alignment horizontal="center"/>
    </xf>
    <xf numFmtId="0" fontId="10" fillId="0" borderId="0" xfId="0" applyFont="1" applyFill="1" applyBorder="1" applyAlignment="1">
      <alignment horizontal="center" vertical="center" wrapText="1"/>
    </xf>
    <xf numFmtId="0" fontId="0" fillId="0" borderId="0" xfId="0" applyFont="1" applyFill="1" applyAlignment="1">
      <alignment horizontal="center"/>
    </xf>
    <xf numFmtId="0" fontId="7" fillId="0" borderId="0" xfId="0" applyFont="1" applyFill="1" applyBorder="1" applyAlignment="1">
      <alignment horizontal="center" wrapText="1"/>
    </xf>
    <xf numFmtId="0" fontId="10" fillId="0" borderId="0" xfId="0" applyFont="1" applyFill="1" applyBorder="1" applyAlignment="1">
      <alignment horizontal="center" vertical="center" wrapText="1"/>
    </xf>
    <xf numFmtId="0" fontId="0" fillId="0" borderId="0" xfId="0" applyFont="1" applyFill="1" applyAlignment="1">
      <alignment horizontal="left"/>
    </xf>
    <xf numFmtId="0" fontId="0" fillId="0" borderId="0" xfId="0" applyFont="1" applyFill="1" applyAlignment="1">
      <alignment horizontal="center" vertical="center"/>
    </xf>
    <xf numFmtId="164" fontId="1" fillId="2" borderId="1" xfId="0" applyNumberFormat="1" applyFont="1" applyFill="1" applyBorder="1" applyAlignment="1">
      <alignment horizontal="left"/>
    </xf>
    <xf numFmtId="0" fontId="0" fillId="0" borderId="1" xfId="0" applyFont="1" applyFill="1" applyBorder="1" applyAlignment="1">
      <alignment horizontal="center"/>
    </xf>
    <xf numFmtId="164" fontId="0" fillId="0" borderId="1" xfId="0" applyNumberFormat="1" applyFont="1" applyFill="1" applyBorder="1" applyAlignment="1">
      <alignment horizontal="center"/>
    </xf>
    <xf numFmtId="164" fontId="0" fillId="0" borderId="1" xfId="0" applyNumberFormat="1" applyFont="1" applyFill="1" applyBorder="1" applyAlignment="1">
      <alignment horizontal="center" wrapText="1"/>
    </xf>
    <xf numFmtId="0" fontId="0" fillId="0" borderId="1" xfId="0" applyFont="1" applyFill="1" applyBorder="1" applyAlignment="1">
      <alignment horizontal="center" wrapText="1"/>
    </xf>
    <xf numFmtId="43" fontId="0" fillId="0" borderId="1" xfId="0" applyNumberFormat="1" applyFont="1" applyFill="1" applyBorder="1" applyAlignment="1">
      <alignment horizontal="center"/>
    </xf>
    <xf numFmtId="43" fontId="0" fillId="0" borderId="1" xfId="1" applyFont="1" applyFill="1" applyBorder="1" applyAlignment="1">
      <alignment horizontal="center"/>
    </xf>
    <xf numFmtId="14" fontId="0" fillId="0" borderId="1" xfId="0" applyNumberFormat="1" applyFont="1" applyFill="1" applyBorder="1" applyAlignment="1">
      <alignment horizontal="center" wrapText="1"/>
    </xf>
    <xf numFmtId="43" fontId="0" fillId="0" borderId="1" xfId="1" applyFont="1" applyFill="1" applyBorder="1" applyAlignment="1"/>
    <xf numFmtId="16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3" fontId="4" fillId="0" borderId="1" xfId="0" applyNumberFormat="1" applyFont="1" applyFill="1" applyBorder="1" applyAlignment="1">
      <alignment horizontal="center" vertical="center"/>
    </xf>
    <xf numFmtId="43" fontId="0" fillId="0" borderId="1" xfId="1" applyFont="1" applyFill="1" applyBorder="1" applyAlignment="1">
      <alignment horizontal="center" vertical="center"/>
    </xf>
    <xf numFmtId="1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wrapText="1"/>
    </xf>
    <xf numFmtId="0" fontId="0" fillId="0" borderId="1" xfId="0" applyFill="1" applyBorder="1"/>
    <xf numFmtId="164" fontId="0" fillId="0" borderId="1" xfId="0" applyNumberFormat="1" applyBorder="1"/>
    <xf numFmtId="0" fontId="0" fillId="0" borderId="1" xfId="0" applyBorder="1"/>
    <xf numFmtId="164" fontId="0" fillId="0" borderId="1" xfId="0" applyNumberFormat="1" applyBorder="1" applyAlignment="1">
      <alignment horizontal="center"/>
    </xf>
    <xf numFmtId="0" fontId="0" fillId="0" borderId="1" xfId="0" applyBorder="1" applyAlignment="1">
      <alignment horizontal="left"/>
    </xf>
    <xf numFmtId="0" fontId="0" fillId="0" borderId="1" xfId="0" applyBorder="1" applyAlignment="1">
      <alignment horizontal="center"/>
    </xf>
    <xf numFmtId="43" fontId="0" fillId="0" borderId="1" xfId="0" applyNumberFormat="1" applyBorder="1"/>
  </cellXfs>
  <cellStyles count="3">
    <cellStyle name="Millares" xfId="1" builtinId="3"/>
    <cellStyle name="Millares 2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790574</xdr:colOff>
      <xdr:row>0</xdr:row>
      <xdr:rowOff>0</xdr:rowOff>
    </xdr:from>
    <xdr:to>
      <xdr:col>7</xdr:col>
      <xdr:colOff>2809874</xdr:colOff>
      <xdr:row>8</xdr:row>
      <xdr:rowOff>57150</xdr:rowOff>
    </xdr:to>
    <xdr:pic>
      <xdr:nvPicPr>
        <xdr:cNvPr id="2" name="Imagen 1"/>
        <xdr:cNvPicPr>
          <a:picLocks noChangeAspect="1"/>
        </xdr:cNvPicPr>
      </xdr:nvPicPr>
      <xdr:blipFill>
        <a:blip xmlns:r="http://schemas.openxmlformats.org/officeDocument/2006/relationships" r:embed="rId1"/>
        <a:stretch>
          <a:fillRect/>
        </a:stretch>
      </xdr:blipFill>
      <xdr:spPr>
        <a:xfrm>
          <a:off x="5895974" y="0"/>
          <a:ext cx="3876675" cy="1885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General/Referencias%202021/REGISTRO%20Y%20CONTROL%20CUENTAS%20POR%20PAGAR/Cuentas%20por%20pagar%20proveedores%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ABILIDAD/General/Referencias%202021/CAMARA%20DE%20CUENTAS/FICHA%20TECNICA%20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ADM. "/>
      <sheetName val="DEUDA ADM.  (2)"/>
    </sheetNames>
    <sheetDataSet>
      <sheetData sheetId="0">
        <row r="21">
          <cell r="D21" t="str">
            <v>23/06/2020, 20/07/2020, 17/06/2021</v>
          </cell>
          <cell r="E21" t="str">
            <v>B1500000048 B1500000052 B1500000175</v>
          </cell>
          <cell r="I21">
            <v>694964.78</v>
          </cell>
        </row>
        <row r="25">
          <cell r="I25">
            <v>103840</v>
          </cell>
        </row>
        <row r="59">
          <cell r="I59">
            <v>97895</v>
          </cell>
        </row>
        <row r="67">
          <cell r="I67">
            <v>233640</v>
          </cell>
        </row>
        <row r="213">
          <cell r="I213">
            <v>833439.65999999992</v>
          </cell>
        </row>
        <row r="246">
          <cell r="I246">
            <v>2446202.1900000004</v>
          </cell>
        </row>
        <row r="254">
          <cell r="I254">
            <v>247941.83999999997</v>
          </cell>
        </row>
        <row r="262">
          <cell r="D262" t="str">
            <v>13/07/2021 02/08/2021 21/10/2021</v>
          </cell>
          <cell r="E262" t="str">
            <v>B1500000168 B1500000170 B1500000175</v>
          </cell>
          <cell r="I262">
            <v>3637539.48</v>
          </cell>
        </row>
        <row r="274">
          <cell r="I274">
            <v>81074</v>
          </cell>
        </row>
        <row r="325">
          <cell r="D325">
            <v>44456</v>
          </cell>
          <cell r="E325" t="str">
            <v>B1500000150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Datos Generales de la Entidad"/>
      <sheetName val="2) Cantidad de Personal"/>
      <sheetName val="3)Principales Funcionarios"/>
      <sheetName val="4) Sistema de Control Interno"/>
      <sheetName val="5) Datos Financieros"/>
      <sheetName val="6) Informes"/>
      <sheetName val="7) Compras y Contratacion"/>
      <sheetName val="8) Calificacion de Riesgos"/>
    </sheetNames>
    <sheetDataSet>
      <sheetData sheetId="0"/>
      <sheetData sheetId="1"/>
      <sheetData sheetId="2"/>
      <sheetData sheetId="3"/>
      <sheetData sheetId="4"/>
      <sheetData sheetId="5"/>
      <sheetData sheetId="6"/>
      <sheetData sheetId="7">
        <row r="7">
          <cell r="P7" t="str">
            <v>6804230-TR 6815888-TR 8440298-TR 9698001-TR</v>
          </cell>
          <cell r="Q7" t="str">
            <v>21/07/2021 28/07/2021 08/09/2021 25/10/2021</v>
          </cell>
        </row>
        <row r="8">
          <cell r="P8" t="str">
            <v>7567541-TR 9420307-TR</v>
          </cell>
          <cell r="Q8" t="str">
            <v>12/08/2021 11/10/2021</v>
          </cell>
        </row>
        <row r="12">
          <cell r="P12" t="str">
            <v>9437057-TR</v>
          </cell>
          <cell r="Q12">
            <v>44480</v>
          </cell>
        </row>
        <row r="15">
          <cell r="P15" t="str">
            <v>17359687-TR 6815887-TR</v>
          </cell>
          <cell r="Q15" t="str">
            <v>02/09/2020 28/07/2021</v>
          </cell>
        </row>
        <row r="22">
          <cell r="P22" t="str">
            <v>4827685-TR 5544659-TR 6557077-TR 64499811-TR 8356750-TR 8687211-TR</v>
          </cell>
          <cell r="Q22" t="str">
            <v>19/05/2021  25/05/2021 01/07/2021 28/07/2021 30/08/2021 20/09/2021</v>
          </cell>
        </row>
        <row r="24">
          <cell r="P24" t="str">
            <v>4611855-TR 7532392-TR 8381738-TR</v>
          </cell>
          <cell r="Q24" t="str">
            <v>05/05/2021 30/07/2021 30/08/2021</v>
          </cell>
        </row>
        <row r="30">
          <cell r="P30" t="str">
            <v>6065987-TR 6569388-TR 6609740-TR 7281870-TR 8381739-TR 9159580-TR</v>
          </cell>
          <cell r="Q30" t="str">
            <v>22/06/2021 07/07/2021 16/07/2021 27/07/2021 30/08/2021 28/09/2021</v>
          </cell>
        </row>
        <row r="52">
          <cell r="P52" t="str">
            <v>6894812-TR 8356751-TR 8687208-TR</v>
          </cell>
          <cell r="Q52" t="str">
            <v>28/07/2021 30/08/2021 20/09/2021</v>
          </cell>
        </row>
        <row r="76">
          <cell r="P76" t="str">
            <v>7281871-TR 8444705-TR 9378731-TR</v>
          </cell>
          <cell r="Q76" t="str">
            <v>29/07/2021 09/09/2021 30/09/2021</v>
          </cell>
        </row>
        <row r="86">
          <cell r="P86" t="str">
            <v>8687207-TR</v>
          </cell>
          <cell r="Q86">
            <v>44459</v>
          </cell>
        </row>
        <row r="170">
          <cell r="Q170">
            <v>44518</v>
          </cell>
        </row>
        <row r="171">
          <cell r="P171" t="str">
            <v>11222877-TR</v>
          </cell>
        </row>
        <row r="174">
          <cell r="P174" t="str">
            <v>10525468-TR</v>
          </cell>
          <cell r="Q174">
            <v>44518</v>
          </cell>
        </row>
        <row r="182">
          <cell r="P182" t="str">
            <v>11073620-TR</v>
          </cell>
          <cell r="Q182">
            <v>44525</v>
          </cell>
        </row>
        <row r="183">
          <cell r="P183" t="str">
            <v>CK-3086</v>
          </cell>
          <cell r="Q183">
            <v>44511</v>
          </cell>
        </row>
        <row r="184">
          <cell r="P184" t="str">
            <v>CK-3087</v>
          </cell>
          <cell r="Q184">
            <v>44512</v>
          </cell>
        </row>
        <row r="185">
          <cell r="P185" t="str">
            <v>10535381-TR</v>
          </cell>
          <cell r="Q185">
            <v>44522</v>
          </cell>
        </row>
        <row r="186">
          <cell r="P186" t="str">
            <v>11220898-TR</v>
          </cell>
          <cell r="Q186">
            <v>44526</v>
          </cell>
        </row>
        <row r="188">
          <cell r="P188" t="str">
            <v>11361149-TR</v>
          </cell>
          <cell r="Q188">
            <v>44530</v>
          </cell>
        </row>
        <row r="193">
          <cell r="P193" t="str">
            <v>11361148-TR</v>
          </cell>
          <cell r="Q193">
            <v>44530</v>
          </cell>
        </row>
        <row r="194">
          <cell r="P194" t="str">
            <v>11361147-TR</v>
          </cell>
          <cell r="Q194">
            <v>44530</v>
          </cell>
        </row>
        <row r="198">
          <cell r="P198" t="str">
            <v>11378549-TR</v>
          </cell>
          <cell r="Q198">
            <v>44531</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P72"/>
  <sheetViews>
    <sheetView tabSelected="1" topLeftCell="A62" zoomScaleNormal="100" workbookViewId="0">
      <selection activeCell="C74" sqref="C74"/>
    </sheetView>
  </sheetViews>
  <sheetFormatPr baseColWidth="10" defaultColWidth="16" defaultRowHeight="15" x14ac:dyDescent="0.25"/>
  <cols>
    <col min="1" max="1" width="4.28515625" style="1" customWidth="1"/>
    <col min="2" max="2" width="10.5703125" style="2" customWidth="1"/>
    <col min="3" max="3" width="36.42578125" customWidth="1"/>
    <col min="4" max="4" width="13.28515625" style="7" customWidth="1"/>
    <col min="5" max="5" width="12" style="15" customWidth="1"/>
    <col min="6" max="6" width="11.85546875" style="7" customWidth="1"/>
    <col min="7" max="7" width="16" style="16"/>
    <col min="8" max="8" width="42.42578125" style="12" bestFit="1" customWidth="1"/>
    <col min="9" max="9" width="14.140625" style="17" bestFit="1" customWidth="1"/>
    <col min="10" max="10" width="14.140625" style="8" bestFit="1" customWidth="1"/>
    <col min="11" max="11" width="15.42578125" customWidth="1"/>
    <col min="12" max="12" width="15.28515625" customWidth="1"/>
    <col min="13" max="14" width="14.28515625" style="8" bestFit="1" customWidth="1"/>
  </cols>
  <sheetData>
    <row r="7" spans="1:16" ht="27" customHeight="1" x14ac:dyDescent="0.25">
      <c r="C7" s="3"/>
      <c r="D7" s="3"/>
      <c r="E7" s="4"/>
      <c r="F7" s="5"/>
      <c r="G7" s="5"/>
      <c r="H7" s="49"/>
      <c r="I7" s="7"/>
      <c r="J7" s="7"/>
      <c r="M7" s="6"/>
      <c r="N7" s="6"/>
    </row>
    <row r="8" spans="1:16" ht="27" customHeight="1" x14ac:dyDescent="0.25">
      <c r="C8" s="3"/>
      <c r="D8" s="3"/>
      <c r="E8" s="4"/>
      <c r="F8" s="5"/>
      <c r="G8" s="5"/>
      <c r="H8" s="49"/>
      <c r="I8" s="7"/>
      <c r="J8" s="7"/>
      <c r="M8" s="6"/>
      <c r="N8" s="6"/>
    </row>
    <row r="9" spans="1:16" ht="27" customHeight="1" x14ac:dyDescent="0.25">
      <c r="C9" s="3"/>
      <c r="D9" s="3"/>
      <c r="E9" s="4"/>
      <c r="F9" s="5"/>
      <c r="G9" s="5"/>
      <c r="H9" s="49"/>
      <c r="I9" s="7"/>
      <c r="J9" s="7"/>
      <c r="M9" s="6"/>
      <c r="N9" s="6"/>
    </row>
    <row r="10" spans="1:16" ht="27" customHeight="1" x14ac:dyDescent="0.3">
      <c r="C10" s="3"/>
      <c r="D10" s="3"/>
      <c r="E10" s="4"/>
      <c r="F10" s="5"/>
      <c r="G10" s="5"/>
      <c r="H10" s="54" t="s">
        <v>198</v>
      </c>
      <c r="I10" s="7"/>
      <c r="J10" s="7"/>
      <c r="M10" s="6"/>
      <c r="N10" s="6"/>
    </row>
    <row r="11" spans="1:16" x14ac:dyDescent="0.25">
      <c r="A11" s="18"/>
      <c r="B11" s="19"/>
      <c r="D11" s="52"/>
      <c r="H11" s="53" t="s">
        <v>0</v>
      </c>
      <c r="J11" s="52"/>
      <c r="K11" s="20"/>
      <c r="L11" s="20"/>
      <c r="O11" s="20"/>
      <c r="P11" s="20"/>
    </row>
    <row r="12" spans="1:16" ht="75" x14ac:dyDescent="0.25">
      <c r="A12" s="21" t="s">
        <v>1</v>
      </c>
      <c r="B12" s="67" t="s">
        <v>2</v>
      </c>
      <c r="C12" s="40" t="s">
        <v>3</v>
      </c>
      <c r="D12" s="9" t="s">
        <v>4</v>
      </c>
      <c r="E12" s="41" t="s">
        <v>5</v>
      </c>
      <c r="F12" s="42" t="s">
        <v>6</v>
      </c>
      <c r="G12" s="43" t="s">
        <v>7</v>
      </c>
      <c r="H12" s="44" t="s">
        <v>8</v>
      </c>
      <c r="I12" s="46" t="s">
        <v>9</v>
      </c>
      <c r="J12" s="45" t="s">
        <v>208</v>
      </c>
      <c r="K12" s="46" t="s">
        <v>10</v>
      </c>
      <c r="L12" s="46" t="s">
        <v>11</v>
      </c>
      <c r="M12" s="46" t="s">
        <v>212</v>
      </c>
      <c r="N12" s="46" t="s">
        <v>209</v>
      </c>
      <c r="O12" s="20"/>
      <c r="P12" s="20"/>
    </row>
    <row r="13" spans="1:16" s="12" customFormat="1" x14ac:dyDescent="0.25">
      <c r="A13" s="21">
        <v>1</v>
      </c>
      <c r="B13" s="25">
        <v>42024</v>
      </c>
      <c r="C13" s="21" t="s">
        <v>12</v>
      </c>
      <c r="D13" s="47">
        <v>41862</v>
      </c>
      <c r="E13" s="22" t="s">
        <v>13</v>
      </c>
      <c r="F13" s="47">
        <v>41810</v>
      </c>
      <c r="G13" s="48" t="s">
        <v>14</v>
      </c>
      <c r="H13" s="10" t="s">
        <v>15</v>
      </c>
      <c r="I13" s="51">
        <v>67760</v>
      </c>
      <c r="J13" s="50">
        <v>0</v>
      </c>
      <c r="K13" s="23"/>
      <c r="L13" s="23"/>
      <c r="M13" s="11">
        <f>I13-J13</f>
        <v>67760</v>
      </c>
      <c r="N13" s="11">
        <v>0</v>
      </c>
      <c r="O13" s="24"/>
      <c r="P13" s="24"/>
    </row>
    <row r="14" spans="1:16" s="12" customFormat="1" ht="90" x14ac:dyDescent="0.25">
      <c r="A14" s="21">
        <v>2</v>
      </c>
      <c r="B14" s="30">
        <v>44040</v>
      </c>
      <c r="C14" s="21" t="s">
        <v>16</v>
      </c>
      <c r="D14" s="26" t="str">
        <f>'[1]DEUDA ADM. '!D21</f>
        <v>23/06/2020, 20/07/2020, 17/06/2021</v>
      </c>
      <c r="E14" s="26" t="str">
        <f>'[1]DEUDA ADM. '!E21</f>
        <v>B1500000048 B1500000052 B1500000175</v>
      </c>
      <c r="F14" s="25">
        <v>43790</v>
      </c>
      <c r="G14" s="23" t="s">
        <v>17</v>
      </c>
      <c r="H14" s="26" t="s">
        <v>18</v>
      </c>
      <c r="I14" s="27">
        <v>908668.44</v>
      </c>
      <c r="J14" s="13">
        <f>'[1]DEUDA ADM. '!I21</f>
        <v>694964.78</v>
      </c>
      <c r="K14" s="28" t="str">
        <f>'[2]7) Compras y Contratacion'!$Q$15</f>
        <v>02/09/2020 28/07/2021</v>
      </c>
      <c r="L14" s="28" t="str">
        <f>'[2]7) Compras y Contratacion'!$P$15</f>
        <v>17359687-TR 6815887-TR</v>
      </c>
      <c r="M14" s="13">
        <v>0</v>
      </c>
      <c r="N14" s="13">
        <f>I14-J14</f>
        <v>213703.65999999992</v>
      </c>
      <c r="O14" s="24"/>
      <c r="P14" s="24"/>
    </row>
    <row r="15" spans="1:16" s="12" customFormat="1" ht="127.5" customHeight="1" x14ac:dyDescent="0.25">
      <c r="A15" s="21">
        <v>3</v>
      </c>
      <c r="B15" s="30">
        <v>44160</v>
      </c>
      <c r="C15" s="21" t="s">
        <v>19</v>
      </c>
      <c r="D15" s="29" t="s">
        <v>180</v>
      </c>
      <c r="E15" s="10" t="s">
        <v>181</v>
      </c>
      <c r="F15" s="25">
        <v>44139</v>
      </c>
      <c r="G15" s="23" t="s">
        <v>20</v>
      </c>
      <c r="H15" s="26" t="s">
        <v>21</v>
      </c>
      <c r="I15" s="27">
        <v>103840</v>
      </c>
      <c r="J15" s="11">
        <f>'[1]DEUDA ADM. '!I25</f>
        <v>103840</v>
      </c>
      <c r="K15" s="28" t="s">
        <v>210</v>
      </c>
      <c r="L15" s="28" t="s">
        <v>211</v>
      </c>
      <c r="M15" s="11">
        <f>I15-J15</f>
        <v>0</v>
      </c>
      <c r="N15" s="11">
        <v>0</v>
      </c>
      <c r="O15" s="65"/>
      <c r="P15" s="65"/>
    </row>
    <row r="16" spans="1:16" s="12" customFormat="1" ht="393" customHeight="1" x14ac:dyDescent="0.25">
      <c r="A16" s="21">
        <v>4</v>
      </c>
      <c r="B16" s="30">
        <v>44291</v>
      </c>
      <c r="C16" s="21" t="s">
        <v>22</v>
      </c>
      <c r="D16" s="26" t="s">
        <v>182</v>
      </c>
      <c r="E16" s="26" t="s">
        <v>183</v>
      </c>
      <c r="F16" s="25">
        <v>44231</v>
      </c>
      <c r="G16" s="23" t="s">
        <v>23</v>
      </c>
      <c r="H16" s="26" t="s">
        <v>24</v>
      </c>
      <c r="I16" s="11">
        <v>108015</v>
      </c>
      <c r="J16" s="11">
        <f>'[1]DEUDA ADM. '!I59+10120</f>
        <v>108015</v>
      </c>
      <c r="K16" s="28" t="str">
        <f>'[2]7) Compras y Contratacion'!$Q$22</f>
        <v>19/05/2021  25/05/2021 01/07/2021 28/07/2021 30/08/2021 20/09/2021</v>
      </c>
      <c r="L16" s="28" t="str">
        <f>'[2]7) Compras y Contratacion'!$P$22</f>
        <v>4827685-TR 5544659-TR 6557077-TR 64499811-TR 8356750-TR 8687211-TR</v>
      </c>
      <c r="M16" s="11">
        <v>0</v>
      </c>
      <c r="N16" s="11">
        <v>0</v>
      </c>
      <c r="O16" s="24"/>
      <c r="P16" s="24"/>
    </row>
    <row r="17" spans="1:16" s="12" customFormat="1" ht="120" x14ac:dyDescent="0.25">
      <c r="A17" s="21">
        <v>5</v>
      </c>
      <c r="B17" s="30">
        <v>44305</v>
      </c>
      <c r="C17" s="21" t="s">
        <v>25</v>
      </c>
      <c r="D17" s="29" t="s">
        <v>184</v>
      </c>
      <c r="E17" s="10" t="s">
        <v>185</v>
      </c>
      <c r="F17" s="25">
        <v>44258</v>
      </c>
      <c r="G17" s="23" t="s">
        <v>26</v>
      </c>
      <c r="H17" s="26" t="s">
        <v>27</v>
      </c>
      <c r="I17" s="27">
        <v>354000</v>
      </c>
      <c r="J17" s="11">
        <f>'[1]DEUDA ADM. '!I67</f>
        <v>233640</v>
      </c>
      <c r="K17" s="28" t="str">
        <f>'[2]7) Compras y Contratacion'!$Q$24</f>
        <v>05/05/2021 30/07/2021 30/08/2021</v>
      </c>
      <c r="L17" s="28" t="str">
        <f>'[2]7) Compras y Contratacion'!$P$24</f>
        <v>4611855-TR 7532392-TR 8381738-TR</v>
      </c>
      <c r="M17" s="11"/>
      <c r="N17" s="11">
        <f>I17-J17</f>
        <v>120360</v>
      </c>
      <c r="O17" s="24"/>
      <c r="P17" s="24"/>
    </row>
    <row r="18" spans="1:16" s="12" customFormat="1" ht="409.5" customHeight="1" x14ac:dyDescent="0.25">
      <c r="A18" s="68">
        <v>6</v>
      </c>
      <c r="B18" s="69">
        <v>44347</v>
      </c>
      <c r="C18" s="68" t="s">
        <v>28</v>
      </c>
      <c r="D18" s="70" t="s">
        <v>186</v>
      </c>
      <c r="E18" s="71" t="s">
        <v>187</v>
      </c>
      <c r="F18" s="70">
        <v>44285</v>
      </c>
      <c r="G18" s="68" t="s">
        <v>29</v>
      </c>
      <c r="H18" s="71" t="s">
        <v>30</v>
      </c>
      <c r="I18" s="72">
        <v>980000.01</v>
      </c>
      <c r="J18" s="73">
        <f>'[1]DEUDA ADM. '!I213</f>
        <v>833439.65999999992</v>
      </c>
      <c r="K18" s="71" t="str">
        <f>'[2]7) Compras y Contratacion'!$Q$30</f>
        <v>22/06/2021 07/07/2021 16/07/2021 27/07/2021 30/08/2021 28/09/2021</v>
      </c>
      <c r="L18" s="71" t="str">
        <f>'[2]7) Compras y Contratacion'!$P$30</f>
        <v>6065987-TR 6569388-TR 6609740-TR 7281870-TR 8381739-TR 9159580-TR</v>
      </c>
      <c r="M18" s="73">
        <v>131806</v>
      </c>
      <c r="N18" s="73">
        <f>I18-J18-M18</f>
        <v>14754.350000000093</v>
      </c>
      <c r="O18" s="62"/>
      <c r="P18" s="62"/>
    </row>
    <row r="19" spans="1:16" s="12" customFormat="1" ht="28.5" customHeight="1" x14ac:dyDescent="0.25">
      <c r="A19" s="68"/>
      <c r="B19" s="69"/>
      <c r="C19" s="68"/>
      <c r="D19" s="70"/>
      <c r="E19" s="71"/>
      <c r="F19" s="70"/>
      <c r="G19" s="68"/>
      <c r="H19" s="71"/>
      <c r="I19" s="72"/>
      <c r="J19" s="73"/>
      <c r="K19" s="71"/>
      <c r="L19" s="71"/>
      <c r="M19" s="73"/>
      <c r="N19" s="73"/>
      <c r="O19" s="62"/>
      <c r="P19" s="62"/>
    </row>
    <row r="20" spans="1:16" s="12" customFormat="1" ht="93.75" customHeight="1" x14ac:dyDescent="0.25">
      <c r="A20" s="21">
        <v>7</v>
      </c>
      <c r="B20" s="30">
        <v>44377</v>
      </c>
      <c r="C20" s="21" t="s">
        <v>31</v>
      </c>
      <c r="D20" s="29" t="s">
        <v>188</v>
      </c>
      <c r="E20" s="10" t="s">
        <v>189</v>
      </c>
      <c r="F20" s="25">
        <v>44278</v>
      </c>
      <c r="G20" s="23" t="s">
        <v>32</v>
      </c>
      <c r="H20" s="26" t="s">
        <v>33</v>
      </c>
      <c r="I20" s="27">
        <v>2446202.1900000004</v>
      </c>
      <c r="J20" s="11">
        <f>'[1]DEUDA ADM. '!I246</f>
        <v>2446202.1900000004</v>
      </c>
      <c r="K20" s="28" t="str">
        <f>'[2]7) Compras y Contratacion'!$Q$7</f>
        <v>21/07/2021 28/07/2021 08/09/2021 25/10/2021</v>
      </c>
      <c r="L20" s="28" t="str">
        <f>'[2]7) Compras y Contratacion'!$P$7</f>
        <v>6804230-TR 6815888-TR 8440298-TR 9698001-TR</v>
      </c>
      <c r="M20" s="11">
        <f>I20-J20</f>
        <v>0</v>
      </c>
      <c r="N20" s="11">
        <v>0</v>
      </c>
      <c r="O20" s="24"/>
      <c r="P20" s="24"/>
    </row>
    <row r="21" spans="1:16" s="12" customFormat="1" ht="93.75" customHeight="1" x14ac:dyDescent="0.25">
      <c r="A21" s="21">
        <v>8</v>
      </c>
      <c r="B21" s="30">
        <v>44377</v>
      </c>
      <c r="C21" s="21" t="s">
        <v>213</v>
      </c>
      <c r="D21" s="29">
        <v>44377</v>
      </c>
      <c r="E21" s="10" t="s">
        <v>214</v>
      </c>
      <c r="F21" s="25">
        <v>44329</v>
      </c>
      <c r="G21" s="23" t="s">
        <v>215</v>
      </c>
      <c r="H21" s="26" t="s">
        <v>216</v>
      </c>
      <c r="I21" s="27">
        <v>71149.86</v>
      </c>
      <c r="J21" s="11">
        <v>0</v>
      </c>
      <c r="K21" s="28"/>
      <c r="L21" s="28"/>
      <c r="M21" s="11">
        <f>I21-J21</f>
        <v>71149.86</v>
      </c>
      <c r="N21" s="11">
        <v>0</v>
      </c>
      <c r="O21" s="24"/>
      <c r="P21" s="24"/>
    </row>
    <row r="22" spans="1:16" s="12" customFormat="1" ht="60.75" customHeight="1" x14ac:dyDescent="0.25">
      <c r="A22" s="21">
        <v>9</v>
      </c>
      <c r="B22" s="30">
        <v>44406</v>
      </c>
      <c r="C22" s="21" t="s">
        <v>34</v>
      </c>
      <c r="D22" s="25">
        <v>44405</v>
      </c>
      <c r="E22" s="22" t="s">
        <v>35</v>
      </c>
      <c r="F22" s="30">
        <v>44386</v>
      </c>
      <c r="G22" s="23" t="s">
        <v>36</v>
      </c>
      <c r="H22" s="26" t="s">
        <v>37</v>
      </c>
      <c r="I22" s="27">
        <v>405370</v>
      </c>
      <c r="J22" s="11">
        <f>'[1]DEUDA ADM. '!I274</f>
        <v>81074</v>
      </c>
      <c r="K22" s="74">
        <f>'[2]7) Compras y Contratacion'!$Q$86</f>
        <v>44459</v>
      </c>
      <c r="L22" s="75" t="str">
        <f>'[2]7) Compras y Contratacion'!$P$86</f>
        <v>8687207-TR</v>
      </c>
      <c r="M22" s="11"/>
      <c r="N22" s="11">
        <f>I22-J22</f>
        <v>324296</v>
      </c>
      <c r="O22" s="24"/>
      <c r="P22" s="24"/>
    </row>
    <row r="23" spans="1:16" s="12" customFormat="1" ht="409.5" customHeight="1" x14ac:dyDescent="0.25">
      <c r="A23" s="68">
        <v>10</v>
      </c>
      <c r="B23" s="76">
        <v>44379</v>
      </c>
      <c r="C23" s="77" t="s">
        <v>22</v>
      </c>
      <c r="D23" s="71" t="s">
        <v>190</v>
      </c>
      <c r="E23" s="71" t="s">
        <v>191</v>
      </c>
      <c r="F23" s="76">
        <v>44341</v>
      </c>
      <c r="G23" s="78" t="s">
        <v>38</v>
      </c>
      <c r="H23" s="77" t="s">
        <v>39</v>
      </c>
      <c r="I23" s="79">
        <v>101175</v>
      </c>
      <c r="J23" s="80">
        <f>101175-M23</f>
        <v>83847</v>
      </c>
      <c r="K23" s="81" t="str">
        <f>'[2]7) Compras y Contratacion'!$Q$52</f>
        <v>28/07/2021 30/08/2021 20/09/2021</v>
      </c>
      <c r="L23" s="77" t="str">
        <f>'[2]7) Compras y Contratacion'!$P$52</f>
        <v>6894812-TR 8356751-TR 8687208-TR</v>
      </c>
      <c r="M23" s="80">
        <v>17328</v>
      </c>
      <c r="N23" s="80">
        <v>0</v>
      </c>
      <c r="O23" s="66"/>
      <c r="P23" s="66"/>
    </row>
    <row r="24" spans="1:16" s="12" customFormat="1" ht="211.5" customHeight="1" x14ac:dyDescent="0.25">
      <c r="A24" s="68"/>
      <c r="B24" s="76"/>
      <c r="C24" s="77"/>
      <c r="D24" s="71"/>
      <c r="E24" s="71"/>
      <c r="F24" s="76"/>
      <c r="G24" s="78"/>
      <c r="H24" s="77"/>
      <c r="I24" s="79"/>
      <c r="J24" s="80"/>
      <c r="K24" s="81"/>
      <c r="L24" s="77"/>
      <c r="M24" s="80"/>
      <c r="N24" s="80"/>
      <c r="O24" s="66"/>
      <c r="P24" s="66"/>
    </row>
    <row r="25" spans="1:16" s="12" customFormat="1" ht="110.25" customHeight="1" x14ac:dyDescent="0.25">
      <c r="A25" s="21">
        <v>11</v>
      </c>
      <c r="B25" s="30">
        <v>44385</v>
      </c>
      <c r="C25" s="21" t="s">
        <v>40</v>
      </c>
      <c r="D25" s="29" t="s">
        <v>192</v>
      </c>
      <c r="E25" s="10" t="s">
        <v>193</v>
      </c>
      <c r="F25" s="25">
        <v>44368</v>
      </c>
      <c r="G25" s="23" t="s">
        <v>41</v>
      </c>
      <c r="H25" s="26" t="s">
        <v>42</v>
      </c>
      <c r="I25" s="27">
        <v>364801.17</v>
      </c>
      <c r="J25" s="11">
        <f>'[1]DEUDA ADM. '!I254</f>
        <v>247941.83999999997</v>
      </c>
      <c r="K25" s="74" t="str">
        <f>'[2]7) Compras y Contratacion'!$Q$76</f>
        <v>29/07/2021 09/09/2021 30/09/2021</v>
      </c>
      <c r="L25" s="74" t="str">
        <f>'[2]7) Compras y Contratacion'!$P$76</f>
        <v>7281871-TR 8444705-TR 9378731-TR</v>
      </c>
      <c r="M25" s="11">
        <v>0</v>
      </c>
      <c r="N25" s="11">
        <f>I25-J25</f>
        <v>116859.33000000002</v>
      </c>
      <c r="O25" s="24"/>
      <c r="P25" s="24"/>
    </row>
    <row r="26" spans="1:16" s="12" customFormat="1" ht="47.25" customHeight="1" x14ac:dyDescent="0.25">
      <c r="A26" s="21">
        <v>12</v>
      </c>
      <c r="B26" s="30">
        <v>44392</v>
      </c>
      <c r="C26" s="21" t="s">
        <v>43</v>
      </c>
      <c r="D26" s="29" t="str">
        <f>'[1]DEUDA ADM. '!D262</f>
        <v>13/07/2021 02/08/2021 21/10/2021</v>
      </c>
      <c r="E26" s="10" t="str">
        <f>'[1]DEUDA ADM. '!E262</f>
        <v>B1500000168 B1500000170 B1500000175</v>
      </c>
      <c r="F26" s="30">
        <v>44315</v>
      </c>
      <c r="G26" s="23" t="s">
        <v>44</v>
      </c>
      <c r="H26" s="26" t="s">
        <v>45</v>
      </c>
      <c r="I26" s="27">
        <v>3933237.86</v>
      </c>
      <c r="J26" s="11">
        <f>'[1]DEUDA ADM. '!I262</f>
        <v>3637539.48</v>
      </c>
      <c r="K26" s="74" t="str">
        <f>'[2]7) Compras y Contratacion'!$Q$8</f>
        <v>12/08/2021 11/10/2021</v>
      </c>
      <c r="L26" s="74" t="str">
        <f>'[2]7) Compras y Contratacion'!$P$8</f>
        <v>7567541-TR 9420307-TR</v>
      </c>
      <c r="M26" s="11">
        <v>0</v>
      </c>
      <c r="N26" s="11">
        <f>I26-J26</f>
        <v>295698.37999999989</v>
      </c>
      <c r="O26" s="24"/>
      <c r="P26" s="24"/>
    </row>
    <row r="27" spans="1:16" s="12" customFormat="1" ht="30" x14ac:dyDescent="0.25">
      <c r="A27" s="21">
        <v>13</v>
      </c>
      <c r="B27" s="30">
        <v>44461</v>
      </c>
      <c r="C27" s="21" t="s">
        <v>46</v>
      </c>
      <c r="D27" s="25">
        <f>'[1]DEUDA ADM. '!D325</f>
        <v>44456</v>
      </c>
      <c r="E27" s="22" t="str">
        <f>'[1]DEUDA ADM. '!E325</f>
        <v>B1500000150</v>
      </c>
      <c r="F27" s="30">
        <v>44413</v>
      </c>
      <c r="G27" s="28" t="s">
        <v>47</v>
      </c>
      <c r="H27" s="26" t="s">
        <v>48</v>
      </c>
      <c r="I27" s="27">
        <v>2511866</v>
      </c>
      <c r="J27" s="11">
        <v>502373.2</v>
      </c>
      <c r="K27" s="74">
        <f>'[2]7) Compras y Contratacion'!$Q$12</f>
        <v>44480</v>
      </c>
      <c r="L27" s="75" t="str">
        <f>'[2]7) Compras y Contratacion'!$P$12</f>
        <v>9437057-TR</v>
      </c>
      <c r="M27" s="11">
        <f t="shared" ref="M27:M62" si="0">I27-J27</f>
        <v>2009492.8</v>
      </c>
      <c r="N27" s="11"/>
      <c r="O27" s="24"/>
      <c r="P27" s="24"/>
    </row>
    <row r="28" spans="1:16" s="12" customFormat="1" ht="30" x14ac:dyDescent="0.25">
      <c r="A28" s="21">
        <v>14</v>
      </c>
      <c r="B28" s="30">
        <v>44499</v>
      </c>
      <c r="C28" s="21" t="s">
        <v>46</v>
      </c>
      <c r="D28" s="25">
        <v>44499</v>
      </c>
      <c r="E28" s="22" t="s">
        <v>219</v>
      </c>
      <c r="F28" s="30">
        <v>44475</v>
      </c>
      <c r="G28" s="28" t="s">
        <v>218</v>
      </c>
      <c r="H28" s="26" t="s">
        <v>217</v>
      </c>
      <c r="I28" s="27">
        <v>378308.8</v>
      </c>
      <c r="J28" s="11">
        <v>0</v>
      </c>
      <c r="K28" s="74"/>
      <c r="L28" s="75"/>
      <c r="M28" s="11">
        <f>I28-J28</f>
        <v>378308.8</v>
      </c>
      <c r="N28" s="11">
        <v>0</v>
      </c>
      <c r="O28" s="24"/>
      <c r="P28" s="24"/>
    </row>
    <row r="29" spans="1:16" ht="35.25" customHeight="1" x14ac:dyDescent="0.25">
      <c r="A29" s="21">
        <v>15</v>
      </c>
      <c r="B29" s="31">
        <v>44501</v>
      </c>
      <c r="C29" s="32" t="s">
        <v>49</v>
      </c>
      <c r="D29" s="33">
        <v>44495</v>
      </c>
      <c r="E29" s="34" t="s">
        <v>50</v>
      </c>
      <c r="F29" s="31">
        <v>44484</v>
      </c>
      <c r="G29" s="35" t="s">
        <v>51</v>
      </c>
      <c r="H29" s="26" t="s">
        <v>52</v>
      </c>
      <c r="I29" s="36">
        <v>88739.61</v>
      </c>
      <c r="J29" s="14">
        <v>88739.61</v>
      </c>
      <c r="K29" s="74">
        <f>'[2]7) Compras y Contratacion'!$Q$174</f>
        <v>44518</v>
      </c>
      <c r="L29" s="75" t="str">
        <f>'[2]7) Compras y Contratacion'!$P$174</f>
        <v>10525468-TR</v>
      </c>
      <c r="M29" s="11">
        <f t="shared" si="0"/>
        <v>0</v>
      </c>
      <c r="N29" s="11">
        <v>0</v>
      </c>
      <c r="O29" s="20"/>
      <c r="P29" s="20"/>
    </row>
    <row r="30" spans="1:16" ht="51.75" customHeight="1" x14ac:dyDescent="0.25">
      <c r="A30" s="21">
        <v>16</v>
      </c>
      <c r="B30" s="31">
        <v>44501</v>
      </c>
      <c r="C30" s="32" t="s">
        <v>53</v>
      </c>
      <c r="D30" s="37" t="s">
        <v>194</v>
      </c>
      <c r="E30" s="38" t="s">
        <v>195</v>
      </c>
      <c r="F30" s="31"/>
      <c r="G30" s="35"/>
      <c r="H30" s="26" t="s">
        <v>54</v>
      </c>
      <c r="I30" s="36">
        <f>97038.79+1817.94</f>
        <v>98856.73</v>
      </c>
      <c r="J30" s="11">
        <v>98856.73</v>
      </c>
      <c r="K30" s="74">
        <v>44273</v>
      </c>
      <c r="L30" s="75" t="s">
        <v>55</v>
      </c>
      <c r="M30" s="11">
        <f t="shared" si="0"/>
        <v>0</v>
      </c>
      <c r="N30" s="11">
        <v>0</v>
      </c>
      <c r="O30" s="20"/>
      <c r="P30" s="20"/>
    </row>
    <row r="31" spans="1:16" ht="45" x14ac:dyDescent="0.25">
      <c r="A31" s="21">
        <v>17</v>
      </c>
      <c r="B31" s="31">
        <v>44502</v>
      </c>
      <c r="C31" s="21" t="s">
        <v>56</v>
      </c>
      <c r="D31" s="33">
        <v>44495</v>
      </c>
      <c r="E31" s="38" t="s">
        <v>57</v>
      </c>
      <c r="F31" s="31">
        <v>44466</v>
      </c>
      <c r="G31" s="28" t="s">
        <v>58</v>
      </c>
      <c r="H31" s="26" t="s">
        <v>59</v>
      </c>
      <c r="I31" s="36">
        <v>2011074</v>
      </c>
      <c r="J31" s="14">
        <v>2011074</v>
      </c>
      <c r="K31" s="82" t="s">
        <v>60</v>
      </c>
      <c r="L31" s="82"/>
      <c r="M31" s="11">
        <f t="shared" si="0"/>
        <v>0</v>
      </c>
      <c r="N31" s="11">
        <v>0</v>
      </c>
      <c r="O31" s="20"/>
      <c r="P31" s="20"/>
    </row>
    <row r="32" spans="1:16" ht="30" x14ac:dyDescent="0.25">
      <c r="A32" s="21">
        <v>18</v>
      </c>
      <c r="B32" s="31">
        <v>44502</v>
      </c>
      <c r="C32" s="32" t="s">
        <v>61</v>
      </c>
      <c r="D32" s="33">
        <v>44490</v>
      </c>
      <c r="E32" s="34" t="s">
        <v>62</v>
      </c>
      <c r="F32" s="31"/>
      <c r="G32" s="35"/>
      <c r="H32" s="26" t="s">
        <v>63</v>
      </c>
      <c r="I32" s="36">
        <v>302015.94</v>
      </c>
      <c r="J32" s="14">
        <v>302015.94</v>
      </c>
      <c r="K32" s="74">
        <v>44518</v>
      </c>
      <c r="L32" s="75" t="s">
        <v>64</v>
      </c>
      <c r="M32" s="11">
        <f t="shared" si="0"/>
        <v>0</v>
      </c>
      <c r="N32" s="11">
        <v>0</v>
      </c>
      <c r="O32" s="20"/>
      <c r="P32" s="20"/>
    </row>
    <row r="33" spans="1:16" ht="30" x14ac:dyDescent="0.25">
      <c r="A33" s="21">
        <v>19</v>
      </c>
      <c r="B33" s="31">
        <v>44503</v>
      </c>
      <c r="C33" s="32" t="s">
        <v>65</v>
      </c>
      <c r="D33" s="33">
        <v>44497</v>
      </c>
      <c r="E33" s="34" t="s">
        <v>66</v>
      </c>
      <c r="F33" s="31">
        <v>44477</v>
      </c>
      <c r="G33" s="35" t="s">
        <v>67</v>
      </c>
      <c r="H33" s="26" t="s">
        <v>68</v>
      </c>
      <c r="I33" s="36">
        <v>34866.239999999998</v>
      </c>
      <c r="J33" s="14">
        <v>34866.239999999998</v>
      </c>
      <c r="K33" s="74">
        <f>'[2]7) Compras y Contratacion'!$Q$170</f>
        <v>44518</v>
      </c>
      <c r="L33" s="75" t="str">
        <f>'[2]7) Compras y Contratacion'!$P$171</f>
        <v>11222877-TR</v>
      </c>
      <c r="M33" s="11">
        <f t="shared" si="0"/>
        <v>0</v>
      </c>
      <c r="N33" s="11">
        <v>0</v>
      </c>
      <c r="O33" s="20"/>
      <c r="P33" s="20"/>
    </row>
    <row r="34" spans="1:16" ht="49.5" customHeight="1" x14ac:dyDescent="0.25">
      <c r="A34" s="21">
        <v>20</v>
      </c>
      <c r="B34" s="31">
        <v>44503</v>
      </c>
      <c r="C34" s="32" t="s">
        <v>69</v>
      </c>
      <c r="D34" s="33">
        <v>44497</v>
      </c>
      <c r="E34" s="38" t="s">
        <v>196</v>
      </c>
      <c r="F34" s="31"/>
      <c r="G34" s="35"/>
      <c r="H34" s="26" t="s">
        <v>70</v>
      </c>
      <c r="I34" s="36">
        <f>272825.21+23978.5</f>
        <v>296803.71000000002</v>
      </c>
      <c r="J34" s="14">
        <v>296803.71000000002</v>
      </c>
      <c r="K34" s="74">
        <v>44522</v>
      </c>
      <c r="L34" s="75" t="s">
        <v>71</v>
      </c>
      <c r="M34" s="11">
        <f t="shared" si="0"/>
        <v>0</v>
      </c>
      <c r="N34" s="11">
        <v>0</v>
      </c>
      <c r="O34" s="20"/>
      <c r="P34" s="20"/>
    </row>
    <row r="35" spans="1:16" ht="30" x14ac:dyDescent="0.25">
      <c r="A35" s="21">
        <v>21</v>
      </c>
      <c r="B35" s="31">
        <v>44504</v>
      </c>
      <c r="C35" s="32" t="s">
        <v>72</v>
      </c>
      <c r="D35" s="33">
        <v>44497</v>
      </c>
      <c r="E35" s="34" t="s">
        <v>73</v>
      </c>
      <c r="F35" s="31">
        <v>44495</v>
      </c>
      <c r="G35" s="35" t="s">
        <v>74</v>
      </c>
      <c r="H35" s="26" t="s">
        <v>75</v>
      </c>
      <c r="I35" s="36">
        <v>32371.62</v>
      </c>
      <c r="J35" s="14">
        <v>32371.62</v>
      </c>
      <c r="K35" s="74">
        <f>'[2]7) Compras y Contratacion'!$Q$185</f>
        <v>44522</v>
      </c>
      <c r="L35" s="75" t="str">
        <f>'[2]7) Compras y Contratacion'!$P$185</f>
        <v>10535381-TR</v>
      </c>
      <c r="M35" s="11">
        <f t="shared" si="0"/>
        <v>0</v>
      </c>
      <c r="N35" s="11">
        <v>0</v>
      </c>
      <c r="O35" s="20"/>
      <c r="P35" s="20"/>
    </row>
    <row r="36" spans="1:16" ht="30" x14ac:dyDescent="0.25">
      <c r="A36" s="21">
        <v>22</v>
      </c>
      <c r="B36" s="31">
        <v>44504</v>
      </c>
      <c r="C36" s="32" t="s">
        <v>76</v>
      </c>
      <c r="D36" s="33">
        <v>44502</v>
      </c>
      <c r="E36" s="34" t="s">
        <v>77</v>
      </c>
      <c r="F36" s="31"/>
      <c r="G36" s="35"/>
      <c r="H36" s="26" t="s">
        <v>78</v>
      </c>
      <c r="I36" s="36">
        <v>44000</v>
      </c>
      <c r="J36" s="14">
        <v>44000</v>
      </c>
      <c r="K36" s="74">
        <v>44530</v>
      </c>
      <c r="L36" s="75" t="s">
        <v>79</v>
      </c>
      <c r="M36" s="11">
        <f t="shared" si="0"/>
        <v>0</v>
      </c>
      <c r="N36" s="11">
        <v>0</v>
      </c>
      <c r="O36" s="20"/>
      <c r="P36" s="20"/>
    </row>
    <row r="37" spans="1:16" ht="30" x14ac:dyDescent="0.25">
      <c r="A37" s="21">
        <v>23</v>
      </c>
      <c r="B37" s="31">
        <v>44505</v>
      </c>
      <c r="C37" s="32" t="s">
        <v>80</v>
      </c>
      <c r="D37" s="33"/>
      <c r="E37" s="34"/>
      <c r="F37" s="31"/>
      <c r="G37" s="35"/>
      <c r="H37" s="26" t="s">
        <v>81</v>
      </c>
      <c r="I37" s="36">
        <v>440</v>
      </c>
      <c r="J37" s="14">
        <v>440</v>
      </c>
      <c r="K37" s="74">
        <v>44505</v>
      </c>
      <c r="L37" s="75" t="s">
        <v>82</v>
      </c>
      <c r="M37" s="11">
        <f t="shared" si="0"/>
        <v>0</v>
      </c>
      <c r="N37" s="11">
        <v>0</v>
      </c>
      <c r="O37" s="20"/>
      <c r="P37" s="20"/>
    </row>
    <row r="38" spans="1:16" ht="30" x14ac:dyDescent="0.25">
      <c r="A38" s="21">
        <v>24</v>
      </c>
      <c r="B38" s="31">
        <v>44505</v>
      </c>
      <c r="C38" s="32" t="s">
        <v>83</v>
      </c>
      <c r="D38" s="33">
        <v>44496</v>
      </c>
      <c r="E38" s="34" t="s">
        <v>84</v>
      </c>
      <c r="F38" s="31">
        <v>44496</v>
      </c>
      <c r="G38" s="35" t="s">
        <v>85</v>
      </c>
      <c r="H38" s="26" t="s">
        <v>86</v>
      </c>
      <c r="I38" s="36">
        <v>17442.849999999999</v>
      </c>
      <c r="J38" s="14">
        <v>17442.849999999999</v>
      </c>
      <c r="K38" s="74">
        <f>'[2]7) Compras y Contratacion'!$Q$186</f>
        <v>44526</v>
      </c>
      <c r="L38" s="75" t="str">
        <f>'[2]7) Compras y Contratacion'!$P$186</f>
        <v>11220898-TR</v>
      </c>
      <c r="M38" s="11">
        <f t="shared" si="0"/>
        <v>0</v>
      </c>
      <c r="N38" s="11">
        <v>0</v>
      </c>
      <c r="O38" s="20"/>
      <c r="P38" s="20"/>
    </row>
    <row r="39" spans="1:16" ht="30" x14ac:dyDescent="0.25">
      <c r="A39" s="21">
        <v>25</v>
      </c>
      <c r="B39" s="31">
        <v>44505</v>
      </c>
      <c r="C39" s="32" t="s">
        <v>87</v>
      </c>
      <c r="D39" s="33">
        <v>44496</v>
      </c>
      <c r="E39" s="34" t="s">
        <v>88</v>
      </c>
      <c r="F39" s="31">
        <v>44494</v>
      </c>
      <c r="G39" s="35" t="s">
        <v>89</v>
      </c>
      <c r="H39" s="26" t="s">
        <v>90</v>
      </c>
      <c r="I39" s="36">
        <v>62540</v>
      </c>
      <c r="J39" s="14">
        <v>62540</v>
      </c>
      <c r="K39" s="74">
        <f>'[2]7) Compras y Contratacion'!$Q$182</f>
        <v>44525</v>
      </c>
      <c r="L39" s="75" t="str">
        <f>'[2]7) Compras y Contratacion'!$P$182</f>
        <v>11073620-TR</v>
      </c>
      <c r="M39" s="11">
        <f t="shared" si="0"/>
        <v>0</v>
      </c>
      <c r="N39" s="11">
        <v>0</v>
      </c>
      <c r="O39" s="20"/>
      <c r="P39" s="20"/>
    </row>
    <row r="40" spans="1:16" ht="30" x14ac:dyDescent="0.25">
      <c r="A40" s="21">
        <v>26</v>
      </c>
      <c r="B40" s="31">
        <v>44508</v>
      </c>
      <c r="C40" s="32" t="s">
        <v>91</v>
      </c>
      <c r="D40" s="33">
        <v>44501</v>
      </c>
      <c r="E40" s="34" t="s">
        <v>92</v>
      </c>
      <c r="F40" s="31">
        <v>44494</v>
      </c>
      <c r="G40" s="35" t="s">
        <v>93</v>
      </c>
      <c r="H40" s="26" t="s">
        <v>94</v>
      </c>
      <c r="I40" s="36">
        <v>10620</v>
      </c>
      <c r="J40" s="14">
        <v>10620</v>
      </c>
      <c r="K40" s="74">
        <f>'[2]7) Compras y Contratacion'!$Q$183</f>
        <v>44511</v>
      </c>
      <c r="L40" s="75" t="str">
        <f>'[2]7) Compras y Contratacion'!$P$183</f>
        <v>CK-3086</v>
      </c>
      <c r="M40" s="11">
        <f t="shared" si="0"/>
        <v>0</v>
      </c>
      <c r="N40" s="11">
        <v>0</v>
      </c>
      <c r="O40" s="20"/>
      <c r="P40" s="20"/>
    </row>
    <row r="41" spans="1:16" ht="60" x14ac:dyDescent="0.25">
      <c r="A41" s="21">
        <v>27</v>
      </c>
      <c r="B41" s="31">
        <v>44509</v>
      </c>
      <c r="C41" s="32" t="s">
        <v>95</v>
      </c>
      <c r="D41" s="33">
        <v>44487</v>
      </c>
      <c r="E41" s="34" t="s">
        <v>96</v>
      </c>
      <c r="F41" s="31"/>
      <c r="G41" s="35"/>
      <c r="H41" s="26" t="s">
        <v>97</v>
      </c>
      <c r="I41" s="36">
        <v>11076</v>
      </c>
      <c r="J41" s="14">
        <v>11076</v>
      </c>
      <c r="K41" s="74">
        <v>44531</v>
      </c>
      <c r="L41" s="75" t="s">
        <v>98</v>
      </c>
      <c r="M41" s="11">
        <f t="shared" si="0"/>
        <v>0</v>
      </c>
      <c r="N41" s="11">
        <v>0</v>
      </c>
      <c r="O41" s="20"/>
      <c r="P41" s="20"/>
    </row>
    <row r="42" spans="1:16" ht="48.75" customHeight="1" x14ac:dyDescent="0.25">
      <c r="A42" s="21">
        <v>28</v>
      </c>
      <c r="B42" s="31">
        <v>44509</v>
      </c>
      <c r="C42" s="32" t="s">
        <v>99</v>
      </c>
      <c r="D42" s="33">
        <v>44501</v>
      </c>
      <c r="E42" s="34" t="s">
        <v>100</v>
      </c>
      <c r="F42" s="31"/>
      <c r="G42" s="35"/>
      <c r="H42" s="26" t="s">
        <v>101</v>
      </c>
      <c r="I42" s="36">
        <v>1494.08</v>
      </c>
      <c r="J42" s="14">
        <v>1494.08</v>
      </c>
      <c r="K42" s="74">
        <v>44526</v>
      </c>
      <c r="L42" s="75" t="s">
        <v>102</v>
      </c>
      <c r="M42" s="11">
        <f t="shared" si="0"/>
        <v>0</v>
      </c>
      <c r="N42" s="11">
        <v>0</v>
      </c>
      <c r="O42" s="20"/>
      <c r="P42" s="20"/>
    </row>
    <row r="43" spans="1:16" ht="30" x14ac:dyDescent="0.25">
      <c r="A43" s="21">
        <v>29</v>
      </c>
      <c r="B43" s="31">
        <v>44510</v>
      </c>
      <c r="C43" s="32" t="s">
        <v>103</v>
      </c>
      <c r="D43" s="33"/>
      <c r="E43" s="34"/>
      <c r="F43" s="31"/>
      <c r="G43" s="35"/>
      <c r="H43" s="26" t="s">
        <v>104</v>
      </c>
      <c r="I43" s="36">
        <v>49936.68</v>
      </c>
      <c r="J43" s="14">
        <v>49936.68</v>
      </c>
      <c r="K43" s="74">
        <v>44509</v>
      </c>
      <c r="L43" s="75" t="s">
        <v>105</v>
      </c>
      <c r="M43" s="11">
        <f t="shared" si="0"/>
        <v>0</v>
      </c>
      <c r="N43" s="11">
        <v>0</v>
      </c>
      <c r="O43" s="20"/>
      <c r="P43" s="20"/>
    </row>
    <row r="44" spans="1:16" x14ac:dyDescent="0.25">
      <c r="A44" s="21">
        <v>30</v>
      </c>
      <c r="B44" s="31">
        <v>44511</v>
      </c>
      <c r="C44" s="32" t="s">
        <v>106</v>
      </c>
      <c r="D44" s="33">
        <v>44504</v>
      </c>
      <c r="E44" s="34" t="s">
        <v>107</v>
      </c>
      <c r="F44" s="31">
        <v>44503</v>
      </c>
      <c r="G44" s="35" t="s">
        <v>108</v>
      </c>
      <c r="H44" s="21" t="s">
        <v>109</v>
      </c>
      <c r="I44" s="36">
        <v>20000</v>
      </c>
      <c r="J44" s="14">
        <v>20000</v>
      </c>
      <c r="K44" s="74">
        <f>'[2]7) Compras y Contratacion'!$Q$193</f>
        <v>44530</v>
      </c>
      <c r="L44" s="75" t="str">
        <f>'[2]7) Compras y Contratacion'!$P$193</f>
        <v>11361148-TR</v>
      </c>
      <c r="M44" s="11">
        <f t="shared" si="0"/>
        <v>0</v>
      </c>
      <c r="N44" s="11">
        <v>0</v>
      </c>
      <c r="O44" s="20"/>
      <c r="P44" s="20"/>
    </row>
    <row r="45" spans="1:16" ht="30" x14ac:dyDescent="0.25">
      <c r="A45" s="21">
        <v>31</v>
      </c>
      <c r="B45" s="31">
        <v>44511</v>
      </c>
      <c r="C45" s="21" t="s">
        <v>110</v>
      </c>
      <c r="D45" s="33">
        <v>44505</v>
      </c>
      <c r="E45" s="34" t="s">
        <v>111</v>
      </c>
      <c r="F45" s="31">
        <v>44504</v>
      </c>
      <c r="G45" s="35" t="s">
        <v>112</v>
      </c>
      <c r="H45" s="26" t="s">
        <v>113</v>
      </c>
      <c r="I45" s="36">
        <v>119982.39999999999</v>
      </c>
      <c r="J45" s="14">
        <v>119982.39999999999</v>
      </c>
      <c r="K45" s="74">
        <f>'[2]7) Compras y Contratacion'!$Q$194</f>
        <v>44530</v>
      </c>
      <c r="L45" s="75" t="str">
        <f>'[2]7) Compras y Contratacion'!$P$194</f>
        <v>11361147-TR</v>
      </c>
      <c r="M45" s="11">
        <f t="shared" si="0"/>
        <v>0</v>
      </c>
      <c r="N45" s="11">
        <v>0</v>
      </c>
      <c r="O45" s="20"/>
      <c r="P45" s="20"/>
    </row>
    <row r="46" spans="1:16" ht="30" x14ac:dyDescent="0.25">
      <c r="A46" s="21">
        <v>32</v>
      </c>
      <c r="B46" s="31">
        <v>44511</v>
      </c>
      <c r="C46" s="32" t="s">
        <v>114</v>
      </c>
      <c r="D46" s="33">
        <v>44501</v>
      </c>
      <c r="E46" s="34" t="s">
        <v>115</v>
      </c>
      <c r="F46" s="31">
        <v>44494</v>
      </c>
      <c r="G46" s="35" t="s">
        <v>116</v>
      </c>
      <c r="H46" s="26" t="s">
        <v>117</v>
      </c>
      <c r="I46" s="36">
        <v>7080</v>
      </c>
      <c r="J46" s="14">
        <v>7080</v>
      </c>
      <c r="K46" s="74">
        <f>'[2]7) Compras y Contratacion'!$Q$184</f>
        <v>44512</v>
      </c>
      <c r="L46" s="75" t="str">
        <f>'[2]7) Compras y Contratacion'!$P$184</f>
        <v>CK-3087</v>
      </c>
      <c r="M46" s="11">
        <f t="shared" si="0"/>
        <v>0</v>
      </c>
      <c r="N46" s="11">
        <v>0</v>
      </c>
      <c r="O46" s="20"/>
      <c r="P46" s="20"/>
    </row>
    <row r="47" spans="1:16" ht="45" x14ac:dyDescent="0.25">
      <c r="A47" s="21">
        <v>33</v>
      </c>
      <c r="B47" s="31">
        <v>44511</v>
      </c>
      <c r="C47" s="32" t="s">
        <v>118</v>
      </c>
      <c r="D47" s="33">
        <v>44502</v>
      </c>
      <c r="E47" s="34" t="s">
        <v>119</v>
      </c>
      <c r="F47" s="31">
        <v>44501</v>
      </c>
      <c r="G47" s="35" t="s">
        <v>120</v>
      </c>
      <c r="H47" s="26" t="s">
        <v>121</v>
      </c>
      <c r="I47" s="36">
        <v>10799.97</v>
      </c>
      <c r="J47" s="14">
        <v>10799.97</v>
      </c>
      <c r="K47" s="74">
        <f>'[2]7) Compras y Contratacion'!$Q$188</f>
        <v>44530</v>
      </c>
      <c r="L47" s="75" t="str">
        <f>'[2]7) Compras y Contratacion'!$P$188</f>
        <v>11361149-TR</v>
      </c>
      <c r="M47" s="11">
        <f t="shared" si="0"/>
        <v>0</v>
      </c>
      <c r="N47" s="11">
        <v>0</v>
      </c>
      <c r="O47" s="20"/>
      <c r="P47" s="20"/>
    </row>
    <row r="48" spans="1:16" ht="61.5" customHeight="1" x14ac:dyDescent="0.25">
      <c r="A48" s="21">
        <v>34</v>
      </c>
      <c r="B48" s="31">
        <v>44515</v>
      </c>
      <c r="C48" s="32" t="s">
        <v>99</v>
      </c>
      <c r="D48" s="33">
        <v>44501</v>
      </c>
      <c r="E48" s="34" t="s">
        <v>122</v>
      </c>
      <c r="F48" s="31"/>
      <c r="G48" s="35"/>
      <c r="H48" s="26" t="s">
        <v>123</v>
      </c>
      <c r="I48" s="36">
        <v>15634.97</v>
      </c>
      <c r="J48" s="14">
        <v>15634.97</v>
      </c>
      <c r="K48" s="74">
        <v>44531</v>
      </c>
      <c r="L48" s="75" t="s">
        <v>124</v>
      </c>
      <c r="M48" s="11">
        <f t="shared" si="0"/>
        <v>0</v>
      </c>
      <c r="N48" s="11">
        <v>0</v>
      </c>
      <c r="O48" s="20"/>
      <c r="P48" s="20"/>
    </row>
    <row r="49" spans="1:16" ht="33" customHeight="1" x14ac:dyDescent="0.25">
      <c r="A49" s="21">
        <v>35</v>
      </c>
      <c r="B49" s="31">
        <v>44516</v>
      </c>
      <c r="C49" s="32" t="s">
        <v>125</v>
      </c>
      <c r="D49" s="33">
        <v>44511</v>
      </c>
      <c r="E49" s="34" t="s">
        <v>73</v>
      </c>
      <c r="F49" s="31">
        <v>44509</v>
      </c>
      <c r="G49" s="35" t="s">
        <v>126</v>
      </c>
      <c r="H49" s="26" t="s">
        <v>127</v>
      </c>
      <c r="I49" s="36">
        <v>20398.79</v>
      </c>
      <c r="J49" s="14">
        <v>20398.79</v>
      </c>
      <c r="K49" s="74">
        <f>'[2]7) Compras y Contratacion'!$Q$198</f>
        <v>44531</v>
      </c>
      <c r="L49" s="75" t="str">
        <f>'[2]7) Compras y Contratacion'!$P$198</f>
        <v>11378549-TR</v>
      </c>
      <c r="M49" s="11">
        <f t="shared" si="0"/>
        <v>0</v>
      </c>
      <c r="N49" s="11">
        <v>0</v>
      </c>
      <c r="O49" s="20"/>
      <c r="P49" s="20"/>
    </row>
    <row r="50" spans="1:16" ht="35.25" customHeight="1" x14ac:dyDescent="0.25">
      <c r="A50" s="21">
        <v>36</v>
      </c>
      <c r="B50" s="31">
        <v>44516</v>
      </c>
      <c r="C50" s="32" t="s">
        <v>128</v>
      </c>
      <c r="D50" s="33">
        <v>44511</v>
      </c>
      <c r="E50" s="34" t="s">
        <v>129</v>
      </c>
      <c r="F50" s="31">
        <v>44509</v>
      </c>
      <c r="G50" s="35" t="s">
        <v>130</v>
      </c>
      <c r="H50" s="26" t="s">
        <v>127</v>
      </c>
      <c r="I50" s="36">
        <v>18065.61</v>
      </c>
      <c r="J50" s="14">
        <v>18065.61</v>
      </c>
      <c r="K50" s="82" t="s">
        <v>60</v>
      </c>
      <c r="L50" s="82"/>
      <c r="M50" s="11">
        <f t="shared" si="0"/>
        <v>0</v>
      </c>
      <c r="N50" s="11">
        <v>0</v>
      </c>
      <c r="O50" s="20"/>
      <c r="P50" s="20"/>
    </row>
    <row r="51" spans="1:16" ht="60" x14ac:dyDescent="0.25">
      <c r="A51" s="21">
        <v>37</v>
      </c>
      <c r="B51" s="31">
        <v>44518</v>
      </c>
      <c r="C51" s="32" t="s">
        <v>131</v>
      </c>
      <c r="D51" s="33">
        <v>44504</v>
      </c>
      <c r="E51" s="34" t="s">
        <v>132</v>
      </c>
      <c r="F51" s="31">
        <v>44489</v>
      </c>
      <c r="G51" s="35" t="s">
        <v>133</v>
      </c>
      <c r="H51" s="26" t="s">
        <v>134</v>
      </c>
      <c r="I51" s="36">
        <v>15017.86</v>
      </c>
      <c r="J51" s="14">
        <v>15017.86</v>
      </c>
      <c r="K51" s="82" t="s">
        <v>60</v>
      </c>
      <c r="L51" s="82"/>
      <c r="M51" s="11">
        <f t="shared" si="0"/>
        <v>0</v>
      </c>
      <c r="N51" s="11">
        <v>0</v>
      </c>
      <c r="O51" s="20"/>
      <c r="P51" s="20"/>
    </row>
    <row r="52" spans="1:16" ht="15" customHeight="1" x14ac:dyDescent="0.25">
      <c r="A52" s="21">
        <v>38</v>
      </c>
      <c r="B52" s="31">
        <v>44518</v>
      </c>
      <c r="C52" s="32" t="s">
        <v>135</v>
      </c>
      <c r="D52" s="33">
        <v>44510</v>
      </c>
      <c r="E52" s="34" t="s">
        <v>136</v>
      </c>
      <c r="F52" s="31">
        <v>44501</v>
      </c>
      <c r="G52" s="35" t="s">
        <v>137</v>
      </c>
      <c r="H52" s="21" t="s">
        <v>138</v>
      </c>
      <c r="I52" s="36">
        <v>10207</v>
      </c>
      <c r="J52" s="14">
        <v>10207</v>
      </c>
      <c r="K52" s="82" t="s">
        <v>60</v>
      </c>
      <c r="L52" s="82"/>
      <c r="M52" s="11">
        <f t="shared" si="0"/>
        <v>0</v>
      </c>
      <c r="N52" s="11">
        <v>0</v>
      </c>
      <c r="O52" s="20"/>
      <c r="P52" s="20"/>
    </row>
    <row r="53" spans="1:16" ht="15" customHeight="1" x14ac:dyDescent="0.25">
      <c r="A53" s="21">
        <v>39</v>
      </c>
      <c r="B53" s="31">
        <v>44522</v>
      </c>
      <c r="C53" s="32" t="s">
        <v>139</v>
      </c>
      <c r="D53" s="33">
        <v>44517</v>
      </c>
      <c r="E53" s="34" t="s">
        <v>140</v>
      </c>
      <c r="F53" s="31">
        <v>44515</v>
      </c>
      <c r="G53" s="35" t="s">
        <v>141</v>
      </c>
      <c r="H53" s="21" t="s">
        <v>142</v>
      </c>
      <c r="I53" s="36">
        <v>246022.92</v>
      </c>
      <c r="J53" s="14">
        <v>246022.92</v>
      </c>
      <c r="K53" s="82" t="s">
        <v>60</v>
      </c>
      <c r="L53" s="82"/>
      <c r="M53" s="11">
        <f t="shared" si="0"/>
        <v>0</v>
      </c>
      <c r="N53" s="11">
        <v>0</v>
      </c>
      <c r="O53" s="20"/>
      <c r="P53" s="20"/>
    </row>
    <row r="54" spans="1:16" ht="45" x14ac:dyDescent="0.25">
      <c r="A54" s="21">
        <v>40</v>
      </c>
      <c r="B54" s="31">
        <v>44524</v>
      </c>
      <c r="C54" s="32" t="s">
        <v>143</v>
      </c>
      <c r="D54" s="33">
        <v>44517</v>
      </c>
      <c r="E54" s="34" t="s">
        <v>144</v>
      </c>
      <c r="F54" s="31">
        <v>44516</v>
      </c>
      <c r="G54" s="35" t="s">
        <v>145</v>
      </c>
      <c r="H54" s="26" t="s">
        <v>146</v>
      </c>
      <c r="I54" s="36">
        <v>7788</v>
      </c>
      <c r="J54" s="14">
        <v>7788</v>
      </c>
      <c r="K54" s="82" t="s">
        <v>60</v>
      </c>
      <c r="L54" s="82"/>
      <c r="M54" s="11">
        <f t="shared" si="0"/>
        <v>0</v>
      </c>
      <c r="N54" s="11">
        <v>0</v>
      </c>
      <c r="O54" s="20"/>
      <c r="P54" s="20"/>
    </row>
    <row r="55" spans="1:16" ht="45" x14ac:dyDescent="0.25">
      <c r="A55" s="21">
        <v>41</v>
      </c>
      <c r="B55" s="31">
        <v>44524</v>
      </c>
      <c r="C55" s="32" t="s">
        <v>147</v>
      </c>
      <c r="D55" s="33">
        <v>44519</v>
      </c>
      <c r="E55" s="34" t="s">
        <v>148</v>
      </c>
      <c r="F55" s="31">
        <v>44515</v>
      </c>
      <c r="G55" s="35" t="s">
        <v>149</v>
      </c>
      <c r="H55" s="26" t="s">
        <v>150</v>
      </c>
      <c r="I55" s="36">
        <v>25842</v>
      </c>
      <c r="J55" s="14">
        <v>25842</v>
      </c>
      <c r="K55" s="82" t="s">
        <v>60</v>
      </c>
      <c r="L55" s="82"/>
      <c r="M55" s="11">
        <f t="shared" si="0"/>
        <v>0</v>
      </c>
      <c r="N55" s="11">
        <v>0</v>
      </c>
      <c r="O55" s="20"/>
      <c r="P55" s="20"/>
    </row>
    <row r="56" spans="1:16" ht="45" x14ac:dyDescent="0.25">
      <c r="A56" s="21">
        <v>42</v>
      </c>
      <c r="B56" s="31">
        <v>44524</v>
      </c>
      <c r="C56" s="32" t="s">
        <v>147</v>
      </c>
      <c r="D56" s="33">
        <v>44519</v>
      </c>
      <c r="E56" s="34" t="s">
        <v>151</v>
      </c>
      <c r="F56" s="31">
        <v>44517</v>
      </c>
      <c r="G56" s="35" t="s">
        <v>152</v>
      </c>
      <c r="H56" s="26" t="s">
        <v>153</v>
      </c>
      <c r="I56" s="36">
        <v>103840</v>
      </c>
      <c r="J56" s="14">
        <v>103840</v>
      </c>
      <c r="K56" s="82" t="s">
        <v>60</v>
      </c>
      <c r="L56" s="82"/>
      <c r="M56" s="11">
        <f t="shared" si="0"/>
        <v>0</v>
      </c>
      <c r="N56" s="11">
        <v>0</v>
      </c>
      <c r="O56" s="20"/>
      <c r="P56" s="20"/>
    </row>
    <row r="57" spans="1:16" ht="45" x14ac:dyDescent="0.25">
      <c r="A57" s="21">
        <v>43</v>
      </c>
      <c r="B57" s="31">
        <v>44526</v>
      </c>
      <c r="C57" s="32" t="s">
        <v>154</v>
      </c>
      <c r="D57" s="33">
        <v>44510</v>
      </c>
      <c r="E57" s="34" t="s">
        <v>155</v>
      </c>
      <c r="F57" s="31">
        <v>44501</v>
      </c>
      <c r="G57" s="35" t="s">
        <v>156</v>
      </c>
      <c r="H57" s="26" t="s">
        <v>157</v>
      </c>
      <c r="I57" s="36">
        <v>7492.57</v>
      </c>
      <c r="J57" s="14">
        <v>7492.57</v>
      </c>
      <c r="K57" s="82" t="s">
        <v>60</v>
      </c>
      <c r="L57" s="82"/>
      <c r="M57" s="11">
        <f t="shared" si="0"/>
        <v>0</v>
      </c>
      <c r="N57" s="11">
        <v>0</v>
      </c>
      <c r="O57" s="20"/>
      <c r="P57" s="20"/>
    </row>
    <row r="58" spans="1:16" ht="30" x14ac:dyDescent="0.25">
      <c r="A58" s="21">
        <v>44</v>
      </c>
      <c r="B58" s="31">
        <v>44529</v>
      </c>
      <c r="C58" s="32" t="s">
        <v>158</v>
      </c>
      <c r="D58" s="33">
        <v>44518</v>
      </c>
      <c r="E58" s="34" t="s">
        <v>159</v>
      </c>
      <c r="F58" s="31">
        <v>44515</v>
      </c>
      <c r="G58" s="35" t="s">
        <v>160</v>
      </c>
      <c r="H58" s="26" t="s">
        <v>142</v>
      </c>
      <c r="I58" s="36">
        <v>235307.26</v>
      </c>
      <c r="J58" s="14">
        <v>235307.26</v>
      </c>
      <c r="K58" s="82" t="s">
        <v>60</v>
      </c>
      <c r="L58" s="82"/>
      <c r="M58" s="11">
        <f t="shared" si="0"/>
        <v>0</v>
      </c>
      <c r="N58" s="11">
        <v>0</v>
      </c>
      <c r="O58" s="20"/>
      <c r="P58" s="20"/>
    </row>
    <row r="59" spans="1:16" ht="30" x14ac:dyDescent="0.25">
      <c r="A59" s="21">
        <v>45</v>
      </c>
      <c r="B59" s="31">
        <v>44530</v>
      </c>
      <c r="C59" s="32" t="s">
        <v>103</v>
      </c>
      <c r="D59" s="33"/>
      <c r="E59" s="34"/>
      <c r="F59" s="31"/>
      <c r="G59" s="35"/>
      <c r="H59" s="26" t="s">
        <v>161</v>
      </c>
      <c r="I59" s="36">
        <v>41325.78</v>
      </c>
      <c r="J59" s="14">
        <v>41325.78</v>
      </c>
      <c r="K59" s="74">
        <v>44531</v>
      </c>
      <c r="L59" s="75" t="s">
        <v>162</v>
      </c>
      <c r="M59" s="11">
        <f t="shared" si="0"/>
        <v>0</v>
      </c>
      <c r="N59" s="11">
        <v>0</v>
      </c>
      <c r="O59" s="20"/>
      <c r="P59" s="20"/>
    </row>
    <row r="60" spans="1:16" ht="30.75" customHeight="1" x14ac:dyDescent="0.25">
      <c r="A60" s="21">
        <v>46</v>
      </c>
      <c r="B60" s="31">
        <v>44530</v>
      </c>
      <c r="C60" s="32" t="s">
        <v>163</v>
      </c>
      <c r="D60" s="33">
        <v>44518</v>
      </c>
      <c r="E60" s="34" t="s">
        <v>164</v>
      </c>
      <c r="F60" s="31">
        <v>44515</v>
      </c>
      <c r="G60" s="35" t="s">
        <v>165</v>
      </c>
      <c r="H60" s="26" t="s">
        <v>166</v>
      </c>
      <c r="I60" s="36">
        <v>184156.7</v>
      </c>
      <c r="J60" s="14">
        <v>184156.7</v>
      </c>
      <c r="K60" s="82" t="s">
        <v>60</v>
      </c>
      <c r="L60" s="82"/>
      <c r="M60" s="11">
        <f t="shared" si="0"/>
        <v>0</v>
      </c>
      <c r="N60" s="11">
        <v>0</v>
      </c>
      <c r="O60" s="20"/>
      <c r="P60" s="20"/>
    </row>
    <row r="61" spans="1:16" ht="30" x14ac:dyDescent="0.25">
      <c r="A61" s="21">
        <v>47</v>
      </c>
      <c r="B61" s="31">
        <v>44530</v>
      </c>
      <c r="C61" s="39" t="s">
        <v>106</v>
      </c>
      <c r="D61" s="33">
        <v>44516</v>
      </c>
      <c r="E61" s="34" t="s">
        <v>167</v>
      </c>
      <c r="F61" s="31">
        <v>44502</v>
      </c>
      <c r="G61" s="35" t="s">
        <v>168</v>
      </c>
      <c r="H61" s="26" t="s">
        <v>169</v>
      </c>
      <c r="I61" s="36">
        <v>54221</v>
      </c>
      <c r="J61" s="14">
        <v>54221</v>
      </c>
      <c r="K61" s="82" t="s">
        <v>60</v>
      </c>
      <c r="L61" s="82"/>
      <c r="M61" s="11">
        <f t="shared" si="0"/>
        <v>0</v>
      </c>
      <c r="N61" s="11">
        <v>0</v>
      </c>
      <c r="O61" s="20"/>
      <c r="P61" s="20"/>
    </row>
    <row r="62" spans="1:16" ht="30" x14ac:dyDescent="0.25">
      <c r="A62" s="21">
        <v>48</v>
      </c>
      <c r="B62" s="31">
        <v>44530</v>
      </c>
      <c r="C62" s="32" t="s">
        <v>170</v>
      </c>
      <c r="D62" s="33">
        <v>44530</v>
      </c>
      <c r="E62" s="34" t="s">
        <v>171</v>
      </c>
      <c r="F62" s="31">
        <v>44524</v>
      </c>
      <c r="G62" s="35" t="s">
        <v>172</v>
      </c>
      <c r="H62" s="26" t="s">
        <v>173</v>
      </c>
      <c r="I62" s="36">
        <v>94400</v>
      </c>
      <c r="J62" s="14">
        <v>94400</v>
      </c>
      <c r="K62" s="82" t="s">
        <v>60</v>
      </c>
      <c r="L62" s="82"/>
      <c r="M62" s="11">
        <f t="shared" si="0"/>
        <v>0</v>
      </c>
      <c r="N62" s="11">
        <v>0</v>
      </c>
      <c r="O62" s="20"/>
      <c r="P62" s="20"/>
    </row>
    <row r="63" spans="1:16" ht="30" x14ac:dyDescent="0.25">
      <c r="A63" s="21">
        <v>49</v>
      </c>
      <c r="B63" s="31">
        <v>44530</v>
      </c>
      <c r="C63" s="32" t="s">
        <v>61</v>
      </c>
      <c r="D63" s="33">
        <v>44519</v>
      </c>
      <c r="E63" s="34" t="s">
        <v>174</v>
      </c>
      <c r="F63" s="31"/>
      <c r="G63" s="35"/>
      <c r="H63" s="26" t="s">
        <v>175</v>
      </c>
      <c r="I63" s="36">
        <v>310026.09999999998</v>
      </c>
      <c r="J63" s="14"/>
      <c r="K63" s="74"/>
      <c r="L63" s="32"/>
      <c r="M63" s="27">
        <f>M62+I63-J63</f>
        <v>310026.09999999998</v>
      </c>
      <c r="N63" s="11">
        <v>0</v>
      </c>
      <c r="O63" s="20"/>
      <c r="P63" s="20"/>
    </row>
    <row r="64" spans="1:16" ht="45" x14ac:dyDescent="0.25">
      <c r="A64" s="21">
        <v>50</v>
      </c>
      <c r="B64" s="31">
        <v>44530</v>
      </c>
      <c r="C64" s="32" t="s">
        <v>176</v>
      </c>
      <c r="D64" s="33" t="s">
        <v>177</v>
      </c>
      <c r="E64" s="34" t="s">
        <v>178</v>
      </c>
      <c r="F64" s="31">
        <v>44511</v>
      </c>
      <c r="G64" s="35" t="s">
        <v>197</v>
      </c>
      <c r="H64" s="26" t="s">
        <v>179</v>
      </c>
      <c r="I64" s="36">
        <v>535840</v>
      </c>
      <c r="J64" s="14"/>
      <c r="K64" s="14"/>
      <c r="L64" s="32"/>
      <c r="M64" s="27">
        <f>I64</f>
        <v>535840</v>
      </c>
      <c r="N64" s="27">
        <f>J64</f>
        <v>0</v>
      </c>
      <c r="O64" s="20"/>
      <c r="P64" s="20"/>
    </row>
    <row r="65" spans="1:16" ht="30" x14ac:dyDescent="0.25">
      <c r="A65" s="21">
        <v>51</v>
      </c>
      <c r="B65" s="31">
        <v>44530</v>
      </c>
      <c r="C65" s="32" t="s">
        <v>220</v>
      </c>
      <c r="D65" s="33">
        <v>44530</v>
      </c>
      <c r="E65" s="34" t="s">
        <v>224</v>
      </c>
      <c r="F65" s="31" t="s">
        <v>221</v>
      </c>
      <c r="G65" s="35" t="s">
        <v>222</v>
      </c>
      <c r="H65" s="26" t="s">
        <v>223</v>
      </c>
      <c r="I65" s="36">
        <v>130450</v>
      </c>
      <c r="J65" s="14"/>
      <c r="K65" s="14"/>
      <c r="L65" s="32"/>
      <c r="M65" s="27">
        <v>2337</v>
      </c>
      <c r="N65" s="27"/>
      <c r="O65" s="20"/>
      <c r="P65" s="20"/>
    </row>
    <row r="66" spans="1:16" x14ac:dyDescent="0.25">
      <c r="A66" s="83"/>
      <c r="B66" s="84"/>
      <c r="C66" s="85"/>
      <c r="D66" s="86"/>
      <c r="E66" s="87"/>
      <c r="F66" s="86"/>
      <c r="G66" s="88"/>
      <c r="H66" s="83"/>
      <c r="I66" s="89">
        <f>SUM(I13:I64)</f>
        <v>17880120.720000003</v>
      </c>
      <c r="J66" s="89">
        <f t="shared" ref="J66:M66" si="1">SUM(J13:J64)</f>
        <v>13272737.439999998</v>
      </c>
      <c r="K66" s="89">
        <f t="shared" si="1"/>
        <v>1023668</v>
      </c>
      <c r="L66" s="89">
        <f t="shared" si="1"/>
        <v>0</v>
      </c>
      <c r="M66" s="89">
        <f>SUM(M13:M65)</f>
        <v>3524048.56</v>
      </c>
      <c r="N66" s="89"/>
    </row>
    <row r="67" spans="1:16" x14ac:dyDescent="0.25">
      <c r="L67" t="s">
        <v>225</v>
      </c>
      <c r="M67" s="8">
        <v>3524048.56</v>
      </c>
    </row>
    <row r="68" spans="1:16" x14ac:dyDescent="0.25">
      <c r="M68" s="8">
        <f>M66-M67</f>
        <v>0</v>
      </c>
    </row>
    <row r="70" spans="1:16" ht="21" x14ac:dyDescent="0.35">
      <c r="C70" s="55" t="s">
        <v>199</v>
      </c>
      <c r="D70" s="56"/>
      <c r="E70" s="63" t="s">
        <v>200</v>
      </c>
      <c r="F70" s="63"/>
      <c r="G70" s="57"/>
      <c r="H70" s="58" t="s">
        <v>201</v>
      </c>
    </row>
    <row r="71" spans="1:16" ht="15.75" x14ac:dyDescent="0.25">
      <c r="C71" s="59" t="s">
        <v>202</v>
      </c>
      <c r="D71" s="60"/>
      <c r="E71" s="64" t="s">
        <v>203</v>
      </c>
      <c r="F71" s="64"/>
      <c r="H71" s="61" t="s">
        <v>204</v>
      </c>
    </row>
    <row r="72" spans="1:16" ht="15.75" x14ac:dyDescent="0.25">
      <c r="C72" s="59" t="s">
        <v>205</v>
      </c>
      <c r="D72" s="60"/>
      <c r="E72" s="64" t="s">
        <v>206</v>
      </c>
      <c r="F72" s="64"/>
      <c r="H72" s="61" t="s">
        <v>207</v>
      </c>
    </row>
  </sheetData>
  <protectedRanges>
    <protectedRange sqref="H70" name="Rango1_3_6_1_1"/>
    <protectedRange sqref="C70:D70" name="Rango1_4_6_1_1"/>
  </protectedRanges>
  <mergeCells count="48">
    <mergeCell ref="N23:N24"/>
    <mergeCell ref="E71:F71"/>
    <mergeCell ref="E72:F72"/>
    <mergeCell ref="K31:L31"/>
    <mergeCell ref="O15:P15"/>
    <mergeCell ref="G23:G24"/>
    <mergeCell ref="H23:H24"/>
    <mergeCell ref="J23:J24"/>
    <mergeCell ref="I23:I24"/>
    <mergeCell ref="M23:M24"/>
    <mergeCell ref="K23:K24"/>
    <mergeCell ref="L23:L24"/>
    <mergeCell ref="O23:P24"/>
    <mergeCell ref="K62:L62"/>
    <mergeCell ref="K50:L50"/>
    <mergeCell ref="K51:L51"/>
    <mergeCell ref="N18:N19"/>
    <mergeCell ref="C23:C24"/>
    <mergeCell ref="D23:D24"/>
    <mergeCell ref="E23:E24"/>
    <mergeCell ref="F23:F24"/>
    <mergeCell ref="E70:F70"/>
    <mergeCell ref="K57:L57"/>
    <mergeCell ref="K58:L58"/>
    <mergeCell ref="K60:L60"/>
    <mergeCell ref="K61:L61"/>
    <mergeCell ref="L18:L19"/>
    <mergeCell ref="K52:L52"/>
    <mergeCell ref="K53:L53"/>
    <mergeCell ref="K54:L54"/>
    <mergeCell ref="K55:L55"/>
    <mergeCell ref="K56:L56"/>
    <mergeCell ref="O18:O19"/>
    <mergeCell ref="P18:P19"/>
    <mergeCell ref="A23:A24"/>
    <mergeCell ref="G18:G19"/>
    <mergeCell ref="H18:H19"/>
    <mergeCell ref="J18:J19"/>
    <mergeCell ref="I18:I19"/>
    <mergeCell ref="M18:M19"/>
    <mergeCell ref="K18:K19"/>
    <mergeCell ref="D18:D19"/>
    <mergeCell ref="E18:E19"/>
    <mergeCell ref="C18:C19"/>
    <mergeCell ref="B18:B19"/>
    <mergeCell ref="A18:A19"/>
    <mergeCell ref="F18:F19"/>
    <mergeCell ref="B23:B24"/>
  </mergeCells>
  <printOptions horizontalCentered="1"/>
  <pageMargins left="0" right="0" top="0" bottom="0" header="0.31496062992125984" footer="0.31496062992125984"/>
  <pageSetup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DEUDA ADM. </vt:lpstr>
      <vt:lpstr>'DEUDA ADM.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Francisca Thomas</dc:creator>
  <cp:lastModifiedBy>Sonia Francisca Thomas</cp:lastModifiedBy>
  <cp:lastPrinted>2021-12-06T20:05:22Z</cp:lastPrinted>
  <dcterms:created xsi:type="dcterms:W3CDTF">2021-12-06T16:47:34Z</dcterms:created>
  <dcterms:modified xsi:type="dcterms:W3CDTF">2021-12-06T20:05:34Z</dcterms:modified>
</cp:coreProperties>
</file>