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CONTABILIDAD\General\Referencias 2021\ARCHIVO PAGINA WEB OPTI 2021\OPTI JULIO 2021\"/>
    </mc:Choice>
  </mc:AlternateContent>
  <bookViews>
    <workbookView xWindow="0" yWindow="0" windowWidth="21600" windowHeight="9300"/>
  </bookViews>
  <sheets>
    <sheet name="REGISTRO Y PAGOS PROVEEDORES" sheetId="1" r:id="rId1"/>
  </sheets>
  <externalReferences>
    <externalReference r:id="rId2"/>
  </externalReferences>
  <definedNames>
    <definedName name="_xlnm.Print_Titles" localSheetId="0">'REGISTRO Y PAGOS PROVEEDORES'!$13:$13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0" i="1" l="1"/>
  <c r="I20" i="1"/>
  <c r="F20" i="1"/>
  <c r="H20" i="1" s="1"/>
  <c r="H50" i="1" l="1"/>
  <c r="G49" i="1"/>
  <c r="H49" i="1" s="1"/>
  <c r="H48" i="1"/>
  <c r="H47" i="1"/>
  <c r="H46" i="1"/>
  <c r="H45" i="1"/>
  <c r="H44" i="1"/>
  <c r="H43" i="1"/>
  <c r="H42" i="1"/>
  <c r="H41" i="1"/>
  <c r="H40" i="1"/>
  <c r="H39" i="1"/>
  <c r="H38" i="1"/>
  <c r="H37" i="1"/>
  <c r="H36" i="1"/>
  <c r="H35" i="1"/>
  <c r="H34" i="1"/>
  <c r="H33" i="1"/>
  <c r="H32" i="1"/>
  <c r="J31" i="1"/>
  <c r="H31" i="1"/>
  <c r="J30" i="1"/>
  <c r="H30" i="1"/>
  <c r="J29" i="1"/>
  <c r="I29" i="1"/>
  <c r="H29" i="1"/>
  <c r="H28" i="1"/>
  <c r="H27" i="1"/>
  <c r="G26" i="1"/>
  <c r="J25" i="1"/>
  <c r="H25" i="1"/>
  <c r="J24" i="1"/>
  <c r="F24" i="1"/>
  <c r="H24" i="1" s="1"/>
  <c r="J23" i="1"/>
  <c r="I23" i="1"/>
  <c r="F23" i="1"/>
  <c r="H23" i="1" s="1"/>
  <c r="J22" i="1"/>
  <c r="I22" i="1"/>
  <c r="F22" i="1"/>
  <c r="H22" i="1" s="1"/>
  <c r="J21" i="1"/>
  <c r="I21" i="1"/>
  <c r="F21" i="1"/>
  <c r="H21" i="1" s="1"/>
  <c r="J19" i="1"/>
  <c r="I19" i="1"/>
  <c r="F19" i="1"/>
  <c r="H19" i="1" s="1"/>
  <c r="J15" i="1"/>
  <c r="I15" i="1"/>
  <c r="F15" i="1"/>
  <c r="H15" i="1" s="1"/>
  <c r="H14" i="1"/>
  <c r="G51" i="1" l="1"/>
  <c r="H26" i="1"/>
  <c r="H51" i="1" s="1"/>
  <c r="F51" i="1"/>
</calcChain>
</file>

<file path=xl/sharedStrings.xml><?xml version="1.0" encoding="utf-8"?>
<sst xmlns="http://schemas.openxmlformats.org/spreadsheetml/2006/main" count="172" uniqueCount="155">
  <si>
    <t>Its</t>
  </si>
  <si>
    <t>PROVEEDOR</t>
  </si>
  <si>
    <t xml:space="preserve">NUMERO COMPROBANTE GUBERNAMENTAL </t>
  </si>
  <si>
    <t>PENDIENTE FACTURAR Y/O PAGAR</t>
  </si>
  <si>
    <t>RSV MENSAJERIA</t>
  </si>
  <si>
    <t>FT- 0085</t>
  </si>
  <si>
    <t>Adq. Servicio entrega correspondencia.</t>
  </si>
  <si>
    <t>AENOR DOMINICANA SRL</t>
  </si>
  <si>
    <t>Para registrar servicio de contratación  de empresa certificadora para auditoria al sistema de gestión de calidad.</t>
  </si>
  <si>
    <t>orden de compra abierta</t>
  </si>
  <si>
    <t>AGUA CRYSTAL, SA.</t>
  </si>
  <si>
    <t>Para registrar adquisición botellones y fardos de botellitas de agua para ser consumida en la inst.</t>
  </si>
  <si>
    <t>MAXIMUM PEST CONTROL, SRL.</t>
  </si>
  <si>
    <t>Para registrar servicio de fumigación y exterminación de plagas por 6 meses en la institución. Dirigida a MIPYMES.</t>
  </si>
  <si>
    <t>Para registrar adquisición de botellones y fardos de botellitas de agua para ser consumida en la institución</t>
  </si>
  <si>
    <t>HILDEGARDE SUAREZ DE CASTELLANOS</t>
  </si>
  <si>
    <t>Para registrar pago notarización de contratos.</t>
  </si>
  <si>
    <t>AUTO MECANICA GOMEZ &amp; ASOCIADOS, SRL.</t>
  </si>
  <si>
    <t>Para registrar servicio de mantenimiento y/o reparación a vehículos de la institución.</t>
  </si>
  <si>
    <t>COMIDA D' MI PROPIA CASA, SRL</t>
  </si>
  <si>
    <t>B1500000304                  B1500000320</t>
  </si>
  <si>
    <t>Para registrar servicio de almuerzos y cenas  para el personal de la institución.</t>
  </si>
  <si>
    <t>contrato abierto</t>
  </si>
  <si>
    <t>Para registrar adquisición de botellones  de agua de 5 galones para uso en la institución.</t>
  </si>
  <si>
    <t>ILC OFFICE SUPPLIES SRL.</t>
  </si>
  <si>
    <t>B1500000299</t>
  </si>
  <si>
    <t>Para registrar adquisición de material gastable para uso en la institución.</t>
  </si>
  <si>
    <t>CODETEL</t>
  </si>
  <si>
    <t>B1500100684</t>
  </si>
  <si>
    <t>Para registrar pago facturas (cuenta no. 718024430) Telefonos e Internet correspondiente al mes de junio 2021 .</t>
  </si>
  <si>
    <t>6849813-TR</t>
  </si>
  <si>
    <t>BANCO CENTRAL</t>
  </si>
  <si>
    <t>COTIZACION</t>
  </si>
  <si>
    <t>Para registrar pago uso de estacionamientos correspondiente al mes de julio 2021.</t>
  </si>
  <si>
    <t>CK-1584194</t>
  </si>
  <si>
    <t>WISNET SRL.</t>
  </si>
  <si>
    <t>B1500000019</t>
  </si>
  <si>
    <t>Para registrar la adquisición de camaras y artículos de instalación de las misma para uso en la institución.</t>
  </si>
  <si>
    <t>generado</t>
  </si>
  <si>
    <t>FL BETANCES &amp; ASOCIADOS, SRL.</t>
  </si>
  <si>
    <t>B1500000256</t>
  </si>
  <si>
    <t>Para registrar adquisición de licencias adobe creative para uso en departamento de comunicación.</t>
  </si>
  <si>
    <t>OHTSU DEL CARIBE, SRL.</t>
  </si>
  <si>
    <t>B1500000758</t>
  </si>
  <si>
    <t>Para registrar adquisición de baterías para el uso de vehículo y planta eléctrica de la institución.</t>
  </si>
  <si>
    <t>FAROSE SOLUTIONS GROUP, SRL.</t>
  </si>
  <si>
    <t>B1500000104</t>
  </si>
  <si>
    <t>Para registrar servicio de mantenimiento y reparación de aires acondicionados de la institución por 6 meses.</t>
  </si>
  <si>
    <t>SEGURO NACIONAL DE SALUD (SENASA)</t>
  </si>
  <si>
    <t>17//06/2021</t>
  </si>
  <si>
    <t>B1500004550</t>
  </si>
  <si>
    <t>Para registrar pago diferencia asumida por la institución de la poliza no. 06492 seguro complementario de empleados durante el periodo del 01/07/2021 al 31/07/2021.</t>
  </si>
  <si>
    <t>7477900-TR</t>
  </si>
  <si>
    <t>ADMINISTRADORA DE RIESGOS DE SALUD HUMANO</t>
  </si>
  <si>
    <t>B1500009555</t>
  </si>
  <si>
    <t>Para registrar pago diferencia asumida por la institución de la poliza no. 30-95-201981 seguro complementario de empleados durante el período 01 al 31 de julio 2021.</t>
  </si>
  <si>
    <t>7477901-TR</t>
  </si>
  <si>
    <t>SANDRA BUTEN</t>
  </si>
  <si>
    <t>Reposición caja chica recibos desde 11868 al 11897.</t>
  </si>
  <si>
    <t>CK-3072</t>
  </si>
  <si>
    <t>SAMUEL SANCHEZ SEVERINO</t>
  </si>
  <si>
    <t>COMUNICACIÓN</t>
  </si>
  <si>
    <t>Pago contratación  banda musical de los bomberos, para participar en el acto  de entrega ofrenda floral en el altar de la patria, por motivo de conmemoración del XVIII aniversario de esta institución, en fecha 27/07/2021.</t>
  </si>
  <si>
    <t>CK-3073</t>
  </si>
  <si>
    <t>CATEDRAL PRMADA DE AMERICA</t>
  </si>
  <si>
    <t>Pago servicio celebración de misa por motivo del 18avo aniversario de esta institución.</t>
  </si>
  <si>
    <t>CK-3074</t>
  </si>
  <si>
    <t>BRITECK TECNOLOGIA COMPUTACIONAL, SRL.</t>
  </si>
  <si>
    <t>B1500000027</t>
  </si>
  <si>
    <t>Servicio de reparación para proyector del salon de conferencia del quinto nivel.</t>
  </si>
  <si>
    <t>7532390-TR</t>
  </si>
  <si>
    <t>SIGMA PETROLEUM CORP, SRL.</t>
  </si>
  <si>
    <t>B1500025866</t>
  </si>
  <si>
    <t>Para registrar adquisición tickets de combustible para abastecer vehículos de la institución.</t>
  </si>
  <si>
    <t>7525505-TR</t>
  </si>
  <si>
    <t>HENRY VELOZ CIVIL GROUP, SRL.</t>
  </si>
  <si>
    <t>B1500000168</t>
  </si>
  <si>
    <t>Para registrar avance 20% por servicio remodelación diferentes areas de la institución.</t>
  </si>
  <si>
    <t xml:space="preserve">TRANSFERENCIA EN PROCESO </t>
  </si>
  <si>
    <t>B1500000670</t>
  </si>
  <si>
    <t>Para registrar pago facturas (cuenta no. 701112578) Telefonos e Internet correspondiente al mes de junio 2021 .</t>
  </si>
  <si>
    <t>7543948-TR</t>
  </si>
  <si>
    <t>VIMARTE PUBLICIDAD, EIRL.</t>
  </si>
  <si>
    <t>B1500000873</t>
  </si>
  <si>
    <t>Para registrar adquisición buzón de sugerencias para uso en la institución.</t>
  </si>
  <si>
    <t>7543949-TR</t>
  </si>
  <si>
    <t>DISTRIBUIDORA Y SERVICIOS DIVERSOS DISOPE, SRL.</t>
  </si>
  <si>
    <t>B1500000308</t>
  </si>
  <si>
    <t>Para registrar servicio impresión de banners y stickers para uso en la institución.</t>
  </si>
  <si>
    <t>7532391-TR</t>
  </si>
  <si>
    <t>EMPRESA DISTRIBUIDORA DE ELECTRICIDAD DEL ESTE</t>
  </si>
  <si>
    <t>B1500159854</t>
  </si>
  <si>
    <t>Para registrar el servicio energia electrica del periodo 18/06/2021 al 19/07/2021.</t>
  </si>
  <si>
    <t>7555709-TR</t>
  </si>
  <si>
    <t>COBRIA SUPPLY, SRL.</t>
  </si>
  <si>
    <t>B1500000001</t>
  </si>
  <si>
    <t>Para registrar adquisición de Café para uso de la institución. Dirigida a MIPYMES.</t>
  </si>
  <si>
    <t>PROLIMDES COMERCIAL, SRL.</t>
  </si>
  <si>
    <t>B1500000754</t>
  </si>
  <si>
    <t>Para registrar adquisición de azucar para uso de la institución. Dirigida a MIPYMES.</t>
  </si>
  <si>
    <t>GL PROMOCIONES, SRL.</t>
  </si>
  <si>
    <t>B1500001053</t>
  </si>
  <si>
    <t>Para registrar adquisición de suveniles (libretas) para evento jornada de la formulación PEI 2021-2024.</t>
  </si>
  <si>
    <t>PMED, PRODUCTOS MEDICOS DOMINICANOS, SRL.</t>
  </si>
  <si>
    <t>B1500000026</t>
  </si>
  <si>
    <t>Para registrar adquisición mascarillas quirúrgicas y alcohol, para uso de la institución. Dirigida a MIPYMES.</t>
  </si>
  <si>
    <t>VELZ SOLUCIONES TECNOLOGICAS, SRL.</t>
  </si>
  <si>
    <t>B1500000003</t>
  </si>
  <si>
    <t>Para registrar servicio renovación licencia del certificado digital para SKIPE empresarial.</t>
  </si>
  <si>
    <t>DELTA COMERCIAL, S.A.</t>
  </si>
  <si>
    <t>B1500012186  B1500012187</t>
  </si>
  <si>
    <t>Para registrar servicio mantenimiento y reemplazo de cristal delantero a vehículo en garantía de la institución.</t>
  </si>
  <si>
    <t>GRUPO ASTRO, SRL.</t>
  </si>
  <si>
    <t>B1500004934</t>
  </si>
  <si>
    <t>Para registrar adquisición de suveniles (pozuelos) para evento jornada de la formulación PEI 2021-2024.</t>
  </si>
  <si>
    <t xml:space="preserve"> Sonia Thomas Martínez</t>
  </si>
  <si>
    <t>Dionicio Félix Castro</t>
  </si>
  <si>
    <t>Luis Dario Terrero Méndez</t>
  </si>
  <si>
    <t xml:space="preserve">           Preparado por</t>
  </si>
  <si>
    <t>Autorizado por</t>
  </si>
  <si>
    <t xml:space="preserve">             Contadora</t>
  </si>
  <si>
    <t>Enc. Depto. Adm. y Financiero</t>
  </si>
  <si>
    <t>23/06/2020 20/07/2020 17/06/2021</t>
  </si>
  <si>
    <t>B1500000048 B1500000052 B1500000175</t>
  </si>
  <si>
    <t>23/11/2020 23/11/2021 18/01/2021 15/03/2021 19/04/2021 05/07/2021 19/07/2021</t>
  </si>
  <si>
    <t xml:space="preserve">B1500000178 B1500000179 B1500000190 B1500000253 B1500000256 B1500000264 B1500000266  </t>
  </si>
  <si>
    <t>14/04/2021 15/07/2021</t>
  </si>
  <si>
    <t>B1500000041  B1500000045</t>
  </si>
  <si>
    <t>01/07/2021 07/07/2021 08/07/2021 12/07/2021 15/07/2021 21/07/2021 26/07/2021</t>
  </si>
  <si>
    <t>B1500027594 B1500027676 B1500027702 B1500027763 B1500027849 B1500027933 B1500028016</t>
  </si>
  <si>
    <t>B1500001240 B1500001241 B1500001245 B1500001246 B1500001250 B1500001290 B1500001291 B1500001296 B1500001301 B1500001304 B1500001305 B1500001339 B1500001347 B1500001355 B1500001369 B1500001372</t>
  </si>
  <si>
    <t>05/05/2021 05/05/2021 11/05/2021 11/05/2021 11/05/2021 25/05/2021 25/05/2021 26/05/2021 27/05/2021 27/05/2021 27/05/2021 07/06/2021 11/06/2021 18/06/2021 24/07/2021 24/07/2021</t>
  </si>
  <si>
    <t>23/06/2021 28/06/2021</t>
  </si>
  <si>
    <t>04/02/2021 08/02/2021 11/02/2021 15/02/2021 17/02/2021 23/02/2021 01/03/2021 08/03/2021 15/03/2021 22/03/2021 29/03/2021 05/04/2021 12/04/2021 12/04/2021 16/04/2021 21/04/2021 26/04/2021 30/04/2021 05/05/2021 07/05/2021 10/05/2021 14/05/2021 11/06/2021</t>
  </si>
  <si>
    <t>B1500025202 B1500025259 B1500025314 B1500025368 B1500025407 B1500025491 B1500025573 B1500025699 B1500025804 B1500025919 B1500026054 B1500026131 B1500026252 B1500026260 B1500026341 B1500026409 B1500026469 B1500026569 B1500026643 B1500026704 B1500026732 B1500026832 B1500027282</t>
  </si>
  <si>
    <t>15/01/2021 19/01/2021 26/01/2021 06/01/2021 12/01/2021 12/01/2021 19/02/2021 09/03/2021 09/04/2021</t>
  </si>
  <si>
    <t>B1500024877 B1500024922 B1500025013 B1500025080 B1500025081 B1500025083 B1500025438 B1500025707 B1500026212</t>
  </si>
  <si>
    <t xml:space="preserve"> 02/11/2020 05/11/2020 10/11/2020 13/11/2020 13/11/2020 17/11/2020 20/11/2020 24/11/2020 26/11/2020 01/12/2020 04/12/2020 08/12/2020 11/12/2020 15/12/2020 22/12/2020</t>
  </si>
  <si>
    <t>B1500023856 B1500023921 B1500023966 B1500024026 B1500024034 B1500024099 B1500024165 B1500024213 B1500024261 B1500024326 B1500024396 B1500024445 B1500024512 B1500024566 B1500024667</t>
  </si>
  <si>
    <t xml:space="preserve">03/09/2020 09/09/2020 14/09/2020 17/09/2020 22/09/2020 25/09/2020 30/09/2020 05/10/2020 08/10/2020 13/10/2020 16/10/2020 21/10/2020 26/10/2020 26/10/2020 29/10/2020 </t>
  </si>
  <si>
    <t xml:space="preserve">B1500022549 B1500022627 B1500022686 B1500022734 B1500022803 B1500022842 B1500022912 B1500022981 B1500023058 B1500023528 B1500023588 B1500023667 B1500023721 B1500023727 B1500023792 </t>
  </si>
  <si>
    <t>30/10/2020 21/11/2020 23/12/2020 18/01/2021 19/04/2021 19/05/2021 28/05/2021</t>
  </si>
  <si>
    <t>23490060-TR 25453617-TR 29979824-TR 276113-TR 3871791-TR 4827686-TR 5544658-TR</t>
  </si>
  <si>
    <t>MONTO FACTURADO Y/O PAGADO AL  31/07/2021</t>
  </si>
  <si>
    <t>MONTO ORDEN DE COMPRA Y/O CONTRATO</t>
  </si>
  <si>
    <t>FECHA FIN FACTURA Y/O FECHA TRANSFERENCIA</t>
  </si>
  <si>
    <t>ESTADO/ NUMERO TRANSFERENCIA Y/O CHEQUE</t>
  </si>
  <si>
    <t>DESCRIPCION</t>
  </si>
  <si>
    <t>FECHA FACTURA</t>
  </si>
  <si>
    <t>OBSERVACION</t>
  </si>
  <si>
    <t>MINISTERIO DE HACIENDA</t>
  </si>
  <si>
    <t>DIRECCIÓN GENERAL DE CONTABILIDAD GUBERNAMENTAL</t>
  </si>
  <si>
    <t xml:space="preserve"> Revisado por</t>
  </si>
  <si>
    <t xml:space="preserve">             Enc. División Financiera</t>
  </si>
  <si>
    <t>REGISTROS Y PAGOS A PROVEEDORES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</si>
</sst>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dd/mm/yyyy;@"/>
  </numFmts>
  <fonts count="18" x14ac:knownFonts="1">
    <font>
      <sz val="11"/>
      <color theme="1"/>
      <name val="Calibri"/>
      <family val="2"/>
      <scheme val="minor"/>
    </font>
    <font>
      <b/>
      <sz val="11"/>
      <color theme="1"/>
      <name val="Calibri"/>
      <family val="2"/>
      <scheme val="minor"/>
    </font>
    <font>
      <sz val="11"/>
      <color indexed="8"/>
      <name val="Verdana"/>
      <family val="2"/>
    </font>
    <font>
      <sz val="11"/>
      <color indexed="8"/>
      <name val="Calibri"/>
      <family val="2"/>
    </font>
    <font>
      <b/>
      <sz val="16"/>
      <color indexed="8"/>
      <name val="Verdana"/>
      <family val="2"/>
    </font>
    <font>
      <b/>
      <sz val="24"/>
      <color indexed="8"/>
      <name val="Verdana"/>
      <family val="2"/>
    </font>
    <font>
      <b/>
      <sz val="14"/>
      <color indexed="8"/>
      <name val="Calibri"/>
      <family val="2"/>
    </font>
    <font>
      <b/>
      <sz val="11"/>
      <color indexed="8"/>
      <name val="Calibri"/>
      <family val="2"/>
    </font>
    <font>
      <b/>
      <u/>
      <sz val="16"/>
      <name val="Times New Roman"/>
      <family val="1"/>
    </font>
    <font>
      <b/>
      <u/>
      <sz val="14"/>
      <name val="Times New Roman"/>
      <family val="1"/>
    </font>
    <font>
      <sz val="12"/>
      <name val="Times New Roman"/>
      <family val="1"/>
    </font>
    <font>
      <sz val="12"/>
      <name val="Calibri"/>
      <family val="2"/>
      <scheme val="minor"/>
    </font>
    <font>
      <sz val="12"/>
      <color theme="1"/>
      <name val="Calibri"/>
      <family val="2"/>
      <scheme val="minor"/>
    </font>
    <font>
      <sz val="12"/>
      <name val="Calibri"/>
      <family val="2"/>
    </font>
    <font>
      <sz val="12"/>
      <name val="Arial"/>
      <family val="2"/>
    </font>
    <font>
      <b/>
      <sz val="12"/>
      <color theme="1"/>
      <name val="Calibri"/>
      <family val="2"/>
      <scheme val="minor"/>
    </font>
    <font>
      <b/>
      <sz val="16"/>
      <color indexed="8"/>
      <name val="Calibri"/>
      <family val="2"/>
      <scheme val="minor"/>
    </font>
    <font>
      <sz val="16"/>
      <color indexed="8"/>
      <name val="Calibri"/>
      <family val="2"/>
      <scheme val="minor"/>
    </font>
  </fonts>
  <fills count="4">
    <fill>
      <patternFill patternType="none"/>
    </fill>
    <fill>
      <patternFill patternType="gray125"/>
    </fill>
    <fill>
      <patternFill patternType="solid">
        <fgColor indexed="44"/>
        <bgColor indexed="64"/>
      </patternFill>
    </fill>
    <fill>
      <patternFill patternType="solid">
        <fgColor indexed="9"/>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s>
  <cellStyleXfs count="3">
    <xf numFmtId="0" fontId="0" fillId="0" borderId="0"/>
    <xf numFmtId="43" fontId="3" fillId="0" borderId="0" applyFont="0" applyFill="0" applyBorder="0" applyAlignment="0" applyProtection="0"/>
    <xf numFmtId="43" fontId="3" fillId="0" borderId="0" applyFont="0" applyFill="0" applyBorder="0" applyAlignment="0" applyProtection="0"/>
  </cellStyleXfs>
  <cellXfs count="96">
    <xf numFmtId="0" fontId="0" fillId="0" borderId="0" xfId="0"/>
    <xf numFmtId="0" fontId="2" fillId="0" borderId="0" xfId="0" applyFont="1" applyAlignment="1"/>
    <xf numFmtId="43" fontId="2" fillId="0" borderId="0" xfId="0" applyNumberFormat="1" applyFont="1" applyAlignment="1"/>
    <xf numFmtId="43" fontId="2" fillId="0" borderId="0" xfId="1" applyFont="1" applyAlignment="1"/>
    <xf numFmtId="0" fontId="4" fillId="0" borderId="0" xfId="0" applyFont="1" applyAlignment="1"/>
    <xf numFmtId="43" fontId="5" fillId="0" borderId="0" xfId="1" applyFont="1" applyAlignment="1"/>
    <xf numFmtId="164" fontId="0" fillId="0" borderId="0" xfId="0" applyNumberFormat="1" applyAlignment="1">
      <alignment horizontal="center"/>
    </xf>
    <xf numFmtId="43" fontId="7" fillId="0" borderId="0" xfId="1" applyFont="1" applyBorder="1"/>
    <xf numFmtId="43" fontId="7" fillId="0" borderId="0" xfId="0" applyNumberFormat="1" applyFont="1" applyBorder="1"/>
    <xf numFmtId="43" fontId="0" fillId="0" borderId="0" xfId="1" applyFont="1"/>
    <xf numFmtId="0" fontId="0" fillId="0" borderId="0" xfId="0" applyFill="1"/>
    <xf numFmtId="43" fontId="0" fillId="0" borderId="0" xfId="0" applyNumberFormat="1"/>
    <xf numFmtId="0" fontId="0" fillId="0" borderId="0" xfId="0" applyFill="1" applyBorder="1" applyAlignment="1"/>
    <xf numFmtId="0" fontId="0" fillId="0" borderId="0" xfId="0" applyFill="1" applyAlignment="1"/>
    <xf numFmtId="164" fontId="1" fillId="2" borderId="3" xfId="0" applyNumberFormat="1" applyFont="1" applyFill="1" applyBorder="1" applyAlignment="1">
      <alignment horizontal="center"/>
    </xf>
    <xf numFmtId="0" fontId="7" fillId="2" borderId="3" xfId="0" applyFont="1" applyFill="1" applyBorder="1" applyAlignment="1">
      <alignment horizontal="center" wrapText="1"/>
    </xf>
    <xf numFmtId="0" fontId="7" fillId="2" borderId="3" xfId="0" applyFont="1" applyFill="1" applyBorder="1" applyAlignment="1">
      <alignment horizontal="center"/>
    </xf>
    <xf numFmtId="43" fontId="7" fillId="2" borderId="3" xfId="1" applyFont="1" applyFill="1" applyBorder="1" applyAlignment="1">
      <alignment horizontal="center" wrapText="1"/>
    </xf>
    <xf numFmtId="43" fontId="7" fillId="2" borderId="3" xfId="0" applyNumberFormat="1" applyFont="1" applyFill="1" applyBorder="1" applyAlignment="1">
      <alignment horizontal="center" wrapText="1"/>
    </xf>
    <xf numFmtId="43" fontId="7" fillId="2" borderId="4" xfId="0" applyNumberFormat="1" applyFont="1" applyFill="1" applyBorder="1" applyAlignment="1">
      <alignment horizontal="center" wrapText="1"/>
    </xf>
    <xf numFmtId="0" fontId="0" fillId="0" borderId="2" xfId="0" applyFill="1" applyBorder="1" applyAlignment="1"/>
    <xf numFmtId="49" fontId="6" fillId="0" borderId="0" xfId="0" applyNumberFormat="1" applyFont="1" applyBorder="1" applyAlignment="1">
      <alignment horizontal="center" wrapText="1"/>
    </xf>
    <xf numFmtId="0" fontId="10" fillId="3" borderId="0" xfId="0" applyFont="1" applyFill="1" applyBorder="1" applyAlignment="1"/>
    <xf numFmtId="164" fontId="11" fillId="0" borderId="1" xfId="0" applyNumberFormat="1" applyFont="1" applyFill="1" applyBorder="1" applyAlignment="1">
      <alignment horizontal="center" wrapText="1"/>
    </xf>
    <xf numFmtId="0" fontId="12" fillId="0" borderId="1" xfId="0" applyFont="1" applyFill="1" applyBorder="1" applyAlignment="1">
      <alignment horizontal="left" wrapText="1"/>
    </xf>
    <xf numFmtId="164" fontId="12" fillId="0" borderId="1" xfId="0" applyNumberFormat="1" applyFont="1" applyBorder="1" applyAlignment="1">
      <alignment horizontal="center" wrapText="1"/>
    </xf>
    <xf numFmtId="0" fontId="12" fillId="0" borderId="1" xfId="0" applyFont="1" applyBorder="1" applyAlignment="1">
      <alignment horizontal="left" wrapText="1"/>
    </xf>
    <xf numFmtId="0" fontId="12" fillId="0" borderId="5" xfId="0" applyFont="1" applyFill="1" applyBorder="1" applyAlignment="1"/>
    <xf numFmtId="0" fontId="12" fillId="0" borderId="1" xfId="0" applyFont="1" applyFill="1" applyBorder="1" applyAlignment="1"/>
    <xf numFmtId="164" fontId="13" fillId="0" borderId="1" xfId="0" applyNumberFormat="1" applyFont="1" applyFill="1" applyBorder="1" applyAlignment="1">
      <alignment horizontal="center" wrapText="1"/>
    </xf>
    <xf numFmtId="43" fontId="14" fillId="0" borderId="1" xfId="1" applyFont="1" applyFill="1" applyBorder="1" applyAlignment="1">
      <alignment horizontal="right"/>
    </xf>
    <xf numFmtId="43" fontId="14" fillId="0" borderId="1" xfId="2" applyNumberFormat="1" applyFont="1" applyFill="1" applyBorder="1" applyAlignment="1">
      <alignment horizontal="right"/>
    </xf>
    <xf numFmtId="43" fontId="12" fillId="0" borderId="1" xfId="1" applyFont="1" applyFill="1" applyBorder="1"/>
    <xf numFmtId="0" fontId="12" fillId="0" borderId="1" xfId="0" applyFont="1" applyFill="1" applyBorder="1"/>
    <xf numFmtId="0" fontId="12" fillId="0" borderId="1" xfId="0" applyFont="1" applyBorder="1" applyAlignment="1"/>
    <xf numFmtId="164" fontId="12" fillId="0" borderId="1" xfId="0" applyNumberFormat="1" applyFont="1" applyBorder="1" applyAlignment="1">
      <alignment horizontal="center"/>
    </xf>
    <xf numFmtId="0" fontId="12" fillId="0" borderId="1" xfId="0" applyFont="1" applyFill="1" applyBorder="1" applyAlignment="1">
      <alignment wrapText="1"/>
    </xf>
    <xf numFmtId="43" fontId="12" fillId="0" borderId="1" xfId="2" applyFont="1" applyFill="1" applyBorder="1"/>
    <xf numFmtId="43" fontId="12" fillId="0" borderId="1" xfId="0" applyNumberFormat="1" applyFont="1" applyFill="1" applyBorder="1"/>
    <xf numFmtId="43" fontId="12" fillId="0" borderId="1" xfId="2" applyFont="1" applyBorder="1"/>
    <xf numFmtId="0" fontId="12" fillId="0" borderId="8" xfId="0" applyFont="1" applyFill="1" applyBorder="1" applyAlignment="1">
      <alignment wrapText="1"/>
    </xf>
    <xf numFmtId="43" fontId="12" fillId="0" borderId="1" xfId="1" applyFont="1" applyBorder="1"/>
    <xf numFmtId="0" fontId="12" fillId="0" borderId="1" xfId="0" applyFont="1" applyBorder="1" applyAlignment="1">
      <alignment wrapText="1"/>
    </xf>
    <xf numFmtId="0" fontId="12" fillId="0" borderId="8" xfId="0" applyFont="1" applyBorder="1" applyAlignment="1">
      <alignment wrapText="1"/>
    </xf>
    <xf numFmtId="164" fontId="12" fillId="0" borderId="1" xfId="0" applyNumberFormat="1" applyFont="1" applyFill="1" applyBorder="1" applyAlignment="1">
      <alignment horizontal="center" vertical="center" wrapText="1"/>
    </xf>
    <xf numFmtId="164" fontId="12" fillId="0" borderId="1" xfId="0" applyNumberFormat="1" applyFont="1" applyFill="1" applyBorder="1" applyAlignment="1">
      <alignment horizontal="center" wrapText="1"/>
    </xf>
    <xf numFmtId="43" fontId="11" fillId="0" borderId="1" xfId="0" applyNumberFormat="1" applyFont="1" applyFill="1" applyBorder="1"/>
    <xf numFmtId="14" fontId="12" fillId="0" borderId="1" xfId="0" applyNumberFormat="1" applyFont="1" applyBorder="1" applyAlignment="1">
      <alignment horizontal="left" wrapText="1"/>
    </xf>
    <xf numFmtId="0" fontId="12" fillId="0" borderId="1" xfId="0" applyFont="1" applyFill="1" applyBorder="1" applyAlignment="1">
      <alignment vertical="center" wrapText="1"/>
    </xf>
    <xf numFmtId="43" fontId="12" fillId="0" borderId="1" xfId="0" applyNumberFormat="1" applyFont="1" applyBorder="1"/>
    <xf numFmtId="0" fontId="12" fillId="0" borderId="9" xfId="0" applyFont="1" applyFill="1" applyBorder="1" applyAlignment="1"/>
    <xf numFmtId="0" fontId="12" fillId="0" borderId="6" xfId="0" applyFont="1" applyBorder="1"/>
    <xf numFmtId="164" fontId="12" fillId="0" borderId="6" xfId="0" applyNumberFormat="1" applyFont="1" applyBorder="1" applyAlignment="1">
      <alignment horizontal="center"/>
    </xf>
    <xf numFmtId="0" fontId="12" fillId="0" borderId="6" xfId="0" applyFont="1" applyFill="1" applyBorder="1"/>
    <xf numFmtId="43" fontId="15" fillId="0" borderId="6" xfId="1" applyFont="1" applyBorder="1"/>
    <xf numFmtId="43" fontId="15" fillId="0" borderId="6" xfId="0" applyNumberFormat="1" applyFont="1" applyBorder="1"/>
    <xf numFmtId="0" fontId="12" fillId="0" borderId="7" xfId="0" applyFont="1" applyBorder="1"/>
    <xf numFmtId="0" fontId="12" fillId="0" borderId="11" xfId="0" applyFont="1" applyFill="1" applyBorder="1"/>
    <xf numFmtId="0" fontId="12" fillId="0" borderId="0" xfId="0" applyFont="1" applyFill="1" applyBorder="1" applyAlignment="1">
      <alignment wrapText="1"/>
    </xf>
    <xf numFmtId="0" fontId="0" fillId="0" borderId="0" xfId="0" applyAlignment="1"/>
    <xf numFmtId="164" fontId="12" fillId="0" borderId="1" xfId="0" applyNumberFormat="1" applyFont="1" applyFill="1" applyBorder="1" applyAlignment="1">
      <alignment wrapText="1"/>
    </xf>
    <xf numFmtId="0" fontId="12" fillId="0" borderId="6" xfId="0" applyFont="1" applyBorder="1" applyAlignment="1"/>
    <xf numFmtId="0" fontId="0" fillId="0" borderId="0" xfId="0" applyAlignment="1">
      <alignment wrapText="1"/>
    </xf>
    <xf numFmtId="43" fontId="7" fillId="2" borderId="12" xfId="0" applyNumberFormat="1" applyFont="1" applyFill="1" applyBorder="1" applyAlignment="1">
      <alignment horizontal="center" wrapText="1"/>
    </xf>
    <xf numFmtId="0" fontId="12" fillId="0" borderId="10" xfId="0" applyFont="1" applyFill="1" applyBorder="1"/>
    <xf numFmtId="0" fontId="12" fillId="0" borderId="10" xfId="0" applyFont="1" applyFill="1" applyBorder="1" applyAlignment="1">
      <alignment wrapText="1"/>
    </xf>
    <xf numFmtId="0" fontId="12" fillId="0" borderId="10" xfId="0" applyFont="1" applyBorder="1" applyAlignment="1">
      <alignment wrapText="1"/>
    </xf>
    <xf numFmtId="0" fontId="12" fillId="0" borderId="10" xfId="0" applyFont="1" applyBorder="1"/>
    <xf numFmtId="14" fontId="12" fillId="0" borderId="10" xfId="0" applyNumberFormat="1" applyFont="1" applyBorder="1" applyAlignment="1">
      <alignment horizontal="left" wrapText="1"/>
    </xf>
    <xf numFmtId="0" fontId="12" fillId="0" borderId="13" xfId="0" applyFont="1" applyBorder="1"/>
    <xf numFmtId="0" fontId="12" fillId="0" borderId="8" xfId="0" applyFont="1" applyBorder="1" applyAlignment="1">
      <alignment horizontal="left"/>
    </xf>
    <xf numFmtId="0" fontId="12" fillId="0" borderId="14" xfId="0" applyFont="1" applyBorder="1" applyAlignment="1">
      <alignment wrapText="1"/>
    </xf>
    <xf numFmtId="0" fontId="17" fillId="0" borderId="0" xfId="0" applyFont="1" applyAlignment="1"/>
    <xf numFmtId="43" fontId="17" fillId="0" borderId="0" xfId="0" applyNumberFormat="1" applyFont="1" applyAlignment="1"/>
    <xf numFmtId="0" fontId="8" fillId="3" borderId="0" xfId="0" applyFont="1" applyFill="1" applyBorder="1" applyAlignment="1"/>
    <xf numFmtId="0" fontId="8" fillId="3" borderId="0" xfId="0" applyFont="1" applyFill="1" applyBorder="1" applyAlignment="1">
      <alignment horizontal="center"/>
    </xf>
    <xf numFmtId="0" fontId="10" fillId="3" borderId="0" xfId="0" applyFont="1" applyFill="1" applyBorder="1" applyAlignment="1">
      <alignment horizontal="center"/>
    </xf>
    <xf numFmtId="0" fontId="16" fillId="0" borderId="0" xfId="0" applyFont="1" applyAlignment="1">
      <alignment horizontal="center"/>
    </xf>
    <xf numFmtId="0" fontId="9" fillId="0" borderId="0" xfId="0" applyFont="1" applyFill="1" applyBorder="1" applyAlignment="1">
      <alignment horizontal="center" wrapText="1"/>
    </xf>
    <xf numFmtId="0" fontId="10" fillId="0" borderId="0" xfId="0" applyFont="1" applyFill="1" applyBorder="1" applyAlignment="1">
      <alignment horizontal="center" vertical="center" wrapText="1"/>
    </xf>
    <xf numFmtId="43" fontId="12" fillId="0" borderId="15" xfId="1" applyFont="1" applyFill="1" applyBorder="1" applyAlignment="1">
      <alignment horizontal="center" vertical="center"/>
    </xf>
    <xf numFmtId="43" fontId="12" fillId="0" borderId="16" xfId="1" applyFont="1" applyFill="1" applyBorder="1" applyAlignment="1">
      <alignment horizontal="center" vertical="center"/>
    </xf>
    <xf numFmtId="43" fontId="12" fillId="0" borderId="17" xfId="1" applyFont="1" applyFill="1" applyBorder="1" applyAlignment="1">
      <alignment horizontal="center" vertical="center"/>
    </xf>
    <xf numFmtId="43" fontId="12" fillId="0" borderId="15" xfId="0" applyNumberFormat="1" applyFont="1" applyFill="1" applyBorder="1" applyAlignment="1">
      <alignment horizontal="center" vertical="center"/>
    </xf>
    <xf numFmtId="43" fontId="12" fillId="0" borderId="16" xfId="0" applyNumberFormat="1" applyFont="1" applyFill="1" applyBorder="1" applyAlignment="1">
      <alignment horizontal="center" vertical="center"/>
    </xf>
    <xf numFmtId="43" fontId="12" fillId="0" borderId="17" xfId="0" applyNumberFormat="1" applyFont="1" applyFill="1" applyBorder="1" applyAlignment="1">
      <alignment horizontal="center" vertical="center"/>
    </xf>
    <xf numFmtId="0" fontId="12" fillId="0" borderId="15" xfId="0" applyFont="1" applyFill="1" applyBorder="1" applyAlignment="1">
      <alignment horizontal="center" vertical="center" wrapText="1"/>
    </xf>
    <xf numFmtId="0" fontId="12" fillId="0" borderId="16" xfId="0" applyFont="1" applyFill="1" applyBorder="1" applyAlignment="1">
      <alignment horizontal="center" vertical="center" wrapText="1"/>
    </xf>
    <xf numFmtId="0" fontId="12" fillId="0" borderId="17" xfId="0" applyFont="1" applyFill="1" applyBorder="1" applyAlignment="1">
      <alignment horizontal="center" vertical="center" wrapText="1"/>
    </xf>
    <xf numFmtId="0" fontId="12" fillId="0" borderId="21" xfId="0" applyFont="1" applyFill="1" applyBorder="1" applyAlignment="1">
      <alignment horizontal="center" vertical="center"/>
    </xf>
    <xf numFmtId="0" fontId="12" fillId="0" borderId="22" xfId="0" applyFont="1" applyFill="1" applyBorder="1" applyAlignment="1">
      <alignment horizontal="center" vertical="center"/>
    </xf>
    <xf numFmtId="0" fontId="12" fillId="0" borderId="23" xfId="0" applyFont="1" applyFill="1" applyBorder="1" applyAlignment="1">
      <alignment horizontal="center" vertical="center"/>
    </xf>
    <xf numFmtId="0" fontId="16" fillId="0" borderId="0" xfId="0" applyFont="1" applyAlignment="1">
      <alignment horizontal="center"/>
    </xf>
    <xf numFmtId="0" fontId="12" fillId="0" borderId="18"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20" xfId="0" applyFont="1" applyFill="1" applyBorder="1" applyAlignment="1">
      <alignment horizontal="center" vertical="center" wrapText="1"/>
    </xf>
  </cellXfs>
  <cellStyles count="3">
    <cellStyle name="Millares" xfId="1" builtinId="3"/>
    <cellStyle name="Millares 2 2" xfId="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0</xdr:row>
      <xdr:rowOff>66674</xdr:rowOff>
    </xdr:from>
    <xdr:to>
      <xdr:col>5</xdr:col>
      <xdr:colOff>400050</xdr:colOff>
      <xdr:row>7</xdr:row>
      <xdr:rowOff>57149</xdr:rowOff>
    </xdr:to>
    <xdr:pic>
      <xdr:nvPicPr>
        <xdr:cNvPr id="2" name="Imagen 1"/>
        <xdr:cNvPicPr>
          <a:picLocks noChangeAspect="1"/>
        </xdr:cNvPicPr>
      </xdr:nvPicPr>
      <xdr:blipFill>
        <a:blip xmlns:r="http://schemas.openxmlformats.org/officeDocument/2006/relationships" r:embed="rId1"/>
        <a:stretch>
          <a:fillRect/>
        </a:stretch>
      </xdr:blipFill>
      <xdr:spPr>
        <a:xfrm>
          <a:off x="6896100" y="66674"/>
          <a:ext cx="2962275" cy="14763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NTABILIDAD/General/Referencias%202021/CAMARA%20DE%20CUENTAS/FICHA%20TECNICA%2020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1)Datos Generales de la Entidad"/>
      <sheetName val="2) Cantidad de Personal"/>
      <sheetName val="3)Principales Funcionarios"/>
      <sheetName val="4) Sistema de Control Interno"/>
      <sheetName val="5) Datos Financieros"/>
      <sheetName val="6) Informes"/>
      <sheetName val="7) Compras y Contratacion"/>
      <sheetName val="8) Calificacion de Riesgos"/>
    </sheetNames>
    <sheetDataSet>
      <sheetData sheetId="0"/>
      <sheetData sheetId="1"/>
      <sheetData sheetId="2"/>
      <sheetData sheetId="3"/>
      <sheetData sheetId="4"/>
      <sheetData sheetId="5"/>
      <sheetData sheetId="6"/>
      <sheetData sheetId="7">
        <row r="7">
          <cell r="P7" t="str">
            <v>6804230-TR 6815888-TR</v>
          </cell>
          <cell r="Q7" t="str">
            <v>21/07/2021 28/07/2021</v>
          </cell>
        </row>
        <row r="10">
          <cell r="P10" t="str">
            <v>17359687-TR 6815887-TR</v>
          </cell>
          <cell r="Q10" t="str">
            <v>02/09/2021 28/07/2021</v>
          </cell>
        </row>
        <row r="14">
          <cell r="P14" t="str">
            <v>27830515-TR 3084746-TR 3483303-TR 4618225-TR 7281872-TR</v>
          </cell>
          <cell r="Q14" t="str">
            <v>11/12/2020 24/03/2021 31/03/2021 07/05/2021 27/07/2021</v>
          </cell>
        </row>
        <row r="17">
          <cell r="P17" t="str">
            <v>4827685-TR 5544659-TR 6557077-TR</v>
          </cell>
          <cell r="Q17" t="str">
            <v>19/05/2021  25/05/2021 01/07/2021</v>
          </cell>
        </row>
        <row r="19">
          <cell r="P19" t="str">
            <v>4611855-TR 7532392-TR</v>
          </cell>
          <cell r="Q19" t="str">
            <v>05/05/2021 30/07/2021</v>
          </cell>
        </row>
        <row r="25">
          <cell r="P25" t="str">
            <v>6065987-TR 6569388-TR 6609740-TR 7281870-TR</v>
          </cell>
          <cell r="Q25" t="str">
            <v>22/06/2021 07/07/2021 16/07/2021 27/07/2021</v>
          </cell>
        </row>
        <row r="47">
          <cell r="P47" t="str">
            <v>6894812-TR</v>
          </cell>
        </row>
        <row r="64">
          <cell r="P64" t="str">
            <v>6849810-TR</v>
          </cell>
        </row>
        <row r="67">
          <cell r="P67" t="str">
            <v>7281869-TR</v>
          </cell>
        </row>
        <row r="71">
          <cell r="P71" t="str">
            <v>7281871-TR</v>
          </cell>
        </row>
        <row r="76">
          <cell r="P76" t="str">
            <v>7523056-TR</v>
          </cell>
        </row>
      </sheetData>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60"/>
  <sheetViews>
    <sheetView tabSelected="1" topLeftCell="D17" zoomScaleNormal="100" workbookViewId="0">
      <selection activeCell="E16" sqref="E16:E18"/>
    </sheetView>
  </sheetViews>
  <sheetFormatPr baseColWidth="10" defaultColWidth="65.7109375" defaultRowHeight="15" x14ac:dyDescent="0.25"/>
  <cols>
    <col min="1" max="1" width="5.5703125" style="12" customWidth="1"/>
    <col min="2" max="2" width="27" customWidth="1"/>
    <col min="3" max="3" width="16.5703125" style="6" customWidth="1"/>
    <col min="4" max="4" width="19" style="59" customWidth="1"/>
    <col min="5" max="5" width="38.42578125" style="10" customWidth="1"/>
    <col min="6" max="6" width="14.42578125" style="9" bestFit="1" customWidth="1"/>
    <col min="7" max="7" width="15.5703125" style="11" bestFit="1" customWidth="1"/>
    <col min="8" max="8" width="14.42578125" style="9" bestFit="1" customWidth="1"/>
    <col min="9" max="9" width="16.42578125" customWidth="1"/>
    <col min="10" max="10" width="15.42578125" customWidth="1"/>
    <col min="11" max="11" width="24" style="62" bestFit="1" customWidth="1"/>
  </cols>
  <sheetData>
    <row r="2" spans="1:11" x14ac:dyDescent="0.25">
      <c r="E2" s="13"/>
    </row>
    <row r="3" spans="1:11" x14ac:dyDescent="0.25">
      <c r="E3" s="13"/>
    </row>
    <row r="4" spans="1:11" x14ac:dyDescent="0.25">
      <c r="E4" s="13"/>
    </row>
    <row r="5" spans="1:11" x14ac:dyDescent="0.25">
      <c r="E5" s="13"/>
    </row>
    <row r="6" spans="1:11" x14ac:dyDescent="0.25">
      <c r="E6" s="13"/>
    </row>
    <row r="7" spans="1:11" ht="27" customHeight="1" x14ac:dyDescent="0.25">
      <c r="B7" s="1"/>
      <c r="C7" s="1"/>
      <c r="D7" s="1"/>
      <c r="E7" s="1"/>
      <c r="F7" s="1"/>
      <c r="G7" s="2"/>
      <c r="H7" s="3"/>
    </row>
    <row r="8" spans="1:11" ht="27" customHeight="1" x14ac:dyDescent="0.25">
      <c r="B8" s="1"/>
      <c r="C8" s="1"/>
      <c r="D8" s="1"/>
      <c r="E8" s="1"/>
      <c r="F8" s="1"/>
      <c r="G8" s="2"/>
      <c r="H8" s="3"/>
    </row>
    <row r="9" spans="1:11" ht="27" customHeight="1" x14ac:dyDescent="0.35">
      <c r="B9" s="1"/>
      <c r="C9" s="72"/>
      <c r="D9" s="92" t="s">
        <v>150</v>
      </c>
      <c r="E9" s="92"/>
      <c r="F9" s="92"/>
      <c r="G9" s="73"/>
      <c r="H9" s="3"/>
    </row>
    <row r="10" spans="1:11" ht="29.25" x14ac:dyDescent="0.35">
      <c r="B10" s="4"/>
      <c r="C10" s="92" t="s">
        <v>151</v>
      </c>
      <c r="D10" s="92"/>
      <c r="E10" s="92"/>
      <c r="F10" s="92"/>
      <c r="G10" s="92"/>
      <c r="H10" s="5"/>
    </row>
    <row r="11" spans="1:11" ht="29.25" x14ac:dyDescent="0.35">
      <c r="B11" s="4"/>
      <c r="C11" s="77"/>
      <c r="D11" s="92" t="s">
        <v>154</v>
      </c>
      <c r="E11" s="92"/>
      <c r="F11" s="92"/>
      <c r="G11" s="77"/>
      <c r="H11" s="5"/>
    </row>
    <row r="12" spans="1:11" ht="18.75" customHeight="1" thickBot="1" x14ac:dyDescent="0.35">
      <c r="E12" s="21"/>
      <c r="F12" s="7"/>
      <c r="G12" s="8"/>
    </row>
    <row r="13" spans="1:11" ht="60" x14ac:dyDescent="0.25">
      <c r="A13" s="20" t="s">
        <v>0</v>
      </c>
      <c r="B13" s="16" t="s">
        <v>1</v>
      </c>
      <c r="C13" s="14" t="s">
        <v>148</v>
      </c>
      <c r="D13" s="15" t="s">
        <v>2</v>
      </c>
      <c r="E13" s="15" t="s">
        <v>147</v>
      </c>
      <c r="F13" s="17" t="s">
        <v>143</v>
      </c>
      <c r="G13" s="18" t="s">
        <v>144</v>
      </c>
      <c r="H13" s="18" t="s">
        <v>3</v>
      </c>
      <c r="I13" s="18" t="s">
        <v>145</v>
      </c>
      <c r="J13" s="63" t="s">
        <v>146</v>
      </c>
      <c r="K13" s="19" t="s">
        <v>149</v>
      </c>
    </row>
    <row r="14" spans="1:11" s="10" customFormat="1" ht="15.75" x14ac:dyDescent="0.25">
      <c r="A14" s="27">
        <v>1</v>
      </c>
      <c r="B14" s="36" t="s">
        <v>4</v>
      </c>
      <c r="C14" s="29">
        <v>41862</v>
      </c>
      <c r="D14" s="28" t="s">
        <v>5</v>
      </c>
      <c r="E14" s="24" t="s">
        <v>6</v>
      </c>
      <c r="F14" s="30"/>
      <c r="G14" s="31">
        <v>67760</v>
      </c>
      <c r="H14" s="32">
        <f>G14-F14</f>
        <v>67760</v>
      </c>
      <c r="I14" s="33"/>
      <c r="J14" s="64"/>
      <c r="K14" s="40"/>
    </row>
    <row r="15" spans="1:11" s="10" customFormat="1" ht="45.75" customHeight="1" x14ac:dyDescent="0.25">
      <c r="A15" s="27">
        <v>2</v>
      </c>
      <c r="B15" s="42" t="s">
        <v>7</v>
      </c>
      <c r="C15" s="25" t="s">
        <v>122</v>
      </c>
      <c r="D15" s="42" t="s">
        <v>123</v>
      </c>
      <c r="E15" s="36" t="s">
        <v>8</v>
      </c>
      <c r="F15" s="37">
        <f>506164.78+188800</f>
        <v>694964.78</v>
      </c>
      <c r="G15" s="38">
        <v>908668.44</v>
      </c>
      <c r="H15" s="39">
        <f>G15-F15</f>
        <v>213703.65999999992</v>
      </c>
      <c r="I15" s="36" t="str">
        <f>'[1]7) Compras y Contratacion'!$Q$10</f>
        <v>02/09/2021 28/07/2021</v>
      </c>
      <c r="J15" s="65" t="str">
        <f>'[1]7) Compras y Contratacion'!$P$10</f>
        <v>17359687-TR 6815887-TR</v>
      </c>
      <c r="K15" s="40" t="s">
        <v>9</v>
      </c>
    </row>
    <row r="16" spans="1:11" s="10" customFormat="1" ht="244.5" customHeight="1" x14ac:dyDescent="0.25">
      <c r="A16" s="89">
        <v>3</v>
      </c>
      <c r="B16" s="86" t="s">
        <v>10</v>
      </c>
      <c r="C16" s="25" t="s">
        <v>139</v>
      </c>
      <c r="D16" s="42" t="s">
        <v>140</v>
      </c>
      <c r="E16" s="86" t="s">
        <v>11</v>
      </c>
      <c r="F16" s="80">
        <v>122645</v>
      </c>
      <c r="G16" s="83">
        <v>137250</v>
      </c>
      <c r="H16" s="80">
        <v>14605</v>
      </c>
      <c r="I16" s="86" t="s">
        <v>141</v>
      </c>
      <c r="J16" s="86" t="s">
        <v>142</v>
      </c>
      <c r="K16" s="93" t="s">
        <v>9</v>
      </c>
    </row>
    <row r="17" spans="1:11" s="10" customFormat="1" ht="243" customHeight="1" x14ac:dyDescent="0.25">
      <c r="A17" s="90"/>
      <c r="B17" s="87"/>
      <c r="C17" s="25" t="s">
        <v>137</v>
      </c>
      <c r="D17" s="42" t="s">
        <v>138</v>
      </c>
      <c r="E17" s="87"/>
      <c r="F17" s="81"/>
      <c r="G17" s="84"/>
      <c r="H17" s="81"/>
      <c r="I17" s="87"/>
      <c r="J17" s="87"/>
      <c r="K17" s="94"/>
    </row>
    <row r="18" spans="1:11" s="10" customFormat="1" ht="148.5" customHeight="1" x14ac:dyDescent="0.25">
      <c r="A18" s="91"/>
      <c r="B18" s="88"/>
      <c r="C18" s="23" t="s">
        <v>135</v>
      </c>
      <c r="D18" s="36" t="s">
        <v>136</v>
      </c>
      <c r="E18" s="88"/>
      <c r="F18" s="82"/>
      <c r="G18" s="85"/>
      <c r="H18" s="82"/>
      <c r="I18" s="88"/>
      <c r="J18" s="88"/>
      <c r="K18" s="95"/>
    </row>
    <row r="19" spans="1:11" ht="120" customHeight="1" x14ac:dyDescent="0.25">
      <c r="A19" s="27">
        <v>4</v>
      </c>
      <c r="B19" s="42" t="s">
        <v>12</v>
      </c>
      <c r="C19" s="25" t="s">
        <v>124</v>
      </c>
      <c r="D19" s="42" t="s">
        <v>125</v>
      </c>
      <c r="E19" s="36" t="s">
        <v>13</v>
      </c>
      <c r="F19" s="32">
        <f>23600+14160+14160+14160+14160+9440</f>
        <v>89680</v>
      </c>
      <c r="G19" s="38">
        <v>103840</v>
      </c>
      <c r="H19" s="41">
        <f t="shared" ref="H19:H50" si="0">G19-F19</f>
        <v>14160</v>
      </c>
      <c r="I19" s="42" t="str">
        <f>'[1]7) Compras y Contratacion'!$Q$14</f>
        <v>11/12/2020 24/03/2021 31/03/2021 07/05/2021 27/07/2021</v>
      </c>
      <c r="J19" s="66" t="str">
        <f>'[1]7) Compras y Contratacion'!$P$14</f>
        <v>27830515-TR 3084746-TR 3483303-TR 4618225-TR 7281872-TR</v>
      </c>
      <c r="K19" s="70" t="s">
        <v>9</v>
      </c>
    </row>
    <row r="20" spans="1:11" s="10" customFormat="1" ht="374.25" customHeight="1" x14ac:dyDescent="0.25">
      <c r="A20" s="57">
        <v>5</v>
      </c>
      <c r="B20" s="36" t="s">
        <v>10</v>
      </c>
      <c r="C20" s="44" t="s">
        <v>133</v>
      </c>
      <c r="D20" s="48" t="s">
        <v>134</v>
      </c>
      <c r="E20" s="36" t="s">
        <v>14</v>
      </c>
      <c r="F20" s="32">
        <f>11832+15708+16575+16980+8050+9200</f>
        <v>78345</v>
      </c>
      <c r="G20" s="32">
        <v>108500</v>
      </c>
      <c r="H20" s="32">
        <f t="shared" si="0"/>
        <v>30155</v>
      </c>
      <c r="I20" s="58" t="str">
        <f>'[1]7) Compras y Contratacion'!$Q$17</f>
        <v>19/05/2021  25/05/2021 01/07/2021</v>
      </c>
      <c r="J20" s="58" t="str">
        <f>'[1]7) Compras y Contratacion'!$P$17</f>
        <v>4827685-TR 5544659-TR 6557077-TR</v>
      </c>
      <c r="K20" s="40" t="s">
        <v>9</v>
      </c>
    </row>
    <row r="21" spans="1:11" s="10" customFormat="1" ht="30" customHeight="1" x14ac:dyDescent="0.25">
      <c r="A21" s="27">
        <v>6</v>
      </c>
      <c r="B21" s="36" t="s">
        <v>15</v>
      </c>
      <c r="C21" s="45" t="s">
        <v>126</v>
      </c>
      <c r="D21" s="36" t="s">
        <v>127</v>
      </c>
      <c r="E21" s="36" t="s">
        <v>16</v>
      </c>
      <c r="F21" s="32">
        <f>57820+59000</f>
        <v>116820</v>
      </c>
      <c r="G21" s="38">
        <v>354000</v>
      </c>
      <c r="H21" s="32">
        <f t="shared" si="0"/>
        <v>237180</v>
      </c>
      <c r="I21" s="36" t="str">
        <f>'[1]7) Compras y Contratacion'!$Q$19</f>
        <v>05/05/2021 30/07/2021</v>
      </c>
      <c r="J21" s="65" t="str">
        <f>'[1]7) Compras y Contratacion'!$P$19</f>
        <v>4611855-TR 7532392-TR</v>
      </c>
      <c r="K21" s="40" t="s">
        <v>9</v>
      </c>
    </row>
    <row r="22" spans="1:11" s="10" customFormat="1" ht="264" customHeight="1" x14ac:dyDescent="0.25">
      <c r="A22" s="27">
        <v>7</v>
      </c>
      <c r="B22" s="36" t="s">
        <v>17</v>
      </c>
      <c r="C22" s="45" t="s">
        <v>131</v>
      </c>
      <c r="D22" s="36" t="s">
        <v>130</v>
      </c>
      <c r="E22" s="36" t="s">
        <v>18</v>
      </c>
      <c r="F22" s="32">
        <f>33246.5+158002+214119.85+30975</f>
        <v>436343.35</v>
      </c>
      <c r="G22" s="38">
        <v>980000.01</v>
      </c>
      <c r="H22" s="32">
        <f t="shared" si="0"/>
        <v>543656.66</v>
      </c>
      <c r="I22" s="36" t="str">
        <f>'[1]7) Compras y Contratacion'!$Q$25</f>
        <v>22/06/2021 07/07/2021 16/07/2021 27/07/2021</v>
      </c>
      <c r="J22" s="65" t="str">
        <f>'[1]7) Compras y Contratacion'!$P$25</f>
        <v>6065987-TR 6569388-TR 6609740-TR 7281870-TR</v>
      </c>
      <c r="K22" s="40" t="s">
        <v>9</v>
      </c>
    </row>
    <row r="23" spans="1:11" ht="30" customHeight="1" x14ac:dyDescent="0.25">
      <c r="A23" s="27">
        <v>8</v>
      </c>
      <c r="B23" s="42" t="s">
        <v>19</v>
      </c>
      <c r="C23" s="25" t="s">
        <v>132</v>
      </c>
      <c r="D23" s="42" t="s">
        <v>20</v>
      </c>
      <c r="E23" s="36" t="s">
        <v>21</v>
      </c>
      <c r="F23" s="32">
        <f>786022.78+291200.4</f>
        <v>1077223.1800000002</v>
      </c>
      <c r="G23" s="38">
        <v>3036895.2</v>
      </c>
      <c r="H23" s="41">
        <f t="shared" si="0"/>
        <v>1959672.02</v>
      </c>
      <c r="I23" s="42" t="str">
        <f>'[1]7) Compras y Contratacion'!$Q$7</f>
        <v>21/07/2021 28/07/2021</v>
      </c>
      <c r="J23" s="66" t="str">
        <f>'[1]7) Compras y Contratacion'!$P$7</f>
        <v>6804230-TR 6815888-TR</v>
      </c>
      <c r="K23" s="40" t="s">
        <v>22</v>
      </c>
    </row>
    <row r="24" spans="1:11" s="10" customFormat="1" ht="115.5" customHeight="1" x14ac:dyDescent="0.25">
      <c r="A24" s="27">
        <v>9</v>
      </c>
      <c r="B24" s="36" t="s">
        <v>10</v>
      </c>
      <c r="C24" s="45" t="s">
        <v>128</v>
      </c>
      <c r="D24" s="60" t="s">
        <v>129</v>
      </c>
      <c r="E24" s="36" t="s">
        <v>23</v>
      </c>
      <c r="F24" s="32">
        <f>15219+16302</f>
        <v>31521</v>
      </c>
      <c r="G24" s="46">
        <v>101460</v>
      </c>
      <c r="H24" s="32">
        <f t="shared" si="0"/>
        <v>69939</v>
      </c>
      <c r="I24" s="47">
        <v>44405</v>
      </c>
      <c r="J24" s="64" t="str">
        <f>'[1]7) Compras y Contratacion'!$P$47</f>
        <v>6894812-TR</v>
      </c>
      <c r="K24" s="40"/>
    </row>
    <row r="25" spans="1:11" ht="31.5" x14ac:dyDescent="0.25">
      <c r="A25" s="27">
        <v>10</v>
      </c>
      <c r="B25" s="42" t="s">
        <v>24</v>
      </c>
      <c r="C25" s="35">
        <v>44365</v>
      </c>
      <c r="D25" s="34" t="s">
        <v>25</v>
      </c>
      <c r="E25" s="36" t="s">
        <v>26</v>
      </c>
      <c r="F25" s="32">
        <v>61170.09</v>
      </c>
      <c r="G25" s="38">
        <v>61170.09</v>
      </c>
      <c r="H25" s="41">
        <f t="shared" si="0"/>
        <v>0</v>
      </c>
      <c r="I25" s="47">
        <v>44405</v>
      </c>
      <c r="J25" s="67" t="str">
        <f>'[1]7) Compras y Contratacion'!$P$64</f>
        <v>6849810-TR</v>
      </c>
      <c r="K25" s="43"/>
    </row>
    <row r="26" spans="1:11" ht="47.25" x14ac:dyDescent="0.25">
      <c r="A26" s="27">
        <v>11</v>
      </c>
      <c r="B26" s="42" t="s">
        <v>27</v>
      </c>
      <c r="C26" s="35">
        <v>44375</v>
      </c>
      <c r="D26" s="34" t="s">
        <v>28</v>
      </c>
      <c r="E26" s="36" t="s">
        <v>29</v>
      </c>
      <c r="F26" s="32">
        <v>276813.37</v>
      </c>
      <c r="G26" s="38">
        <f>276813.37</f>
        <v>276813.37</v>
      </c>
      <c r="H26" s="41">
        <f t="shared" si="0"/>
        <v>0</v>
      </c>
      <c r="I26" s="47">
        <v>44405</v>
      </c>
      <c r="J26" s="67" t="s">
        <v>30</v>
      </c>
      <c r="K26" s="43"/>
    </row>
    <row r="27" spans="1:11" ht="46.5" customHeight="1" x14ac:dyDescent="0.25">
      <c r="A27" s="27">
        <v>12</v>
      </c>
      <c r="B27" s="42" t="s">
        <v>31</v>
      </c>
      <c r="C27" s="35">
        <v>44382</v>
      </c>
      <c r="D27" s="34" t="s">
        <v>32</v>
      </c>
      <c r="E27" s="48" t="s">
        <v>33</v>
      </c>
      <c r="F27" s="32">
        <v>44000</v>
      </c>
      <c r="G27" s="38">
        <v>44000</v>
      </c>
      <c r="H27" s="41">
        <f t="shared" si="0"/>
        <v>0</v>
      </c>
      <c r="I27" s="47">
        <v>44404</v>
      </c>
      <c r="J27" s="68" t="s">
        <v>34</v>
      </c>
      <c r="K27" s="43"/>
    </row>
    <row r="28" spans="1:11" ht="45" customHeight="1" x14ac:dyDescent="0.25">
      <c r="A28" s="27">
        <v>13</v>
      </c>
      <c r="B28" s="42" t="s">
        <v>35</v>
      </c>
      <c r="C28" s="35">
        <v>44349</v>
      </c>
      <c r="D28" s="34" t="s">
        <v>36</v>
      </c>
      <c r="E28" s="36" t="s">
        <v>37</v>
      </c>
      <c r="F28" s="32">
        <v>73849.39</v>
      </c>
      <c r="G28" s="38">
        <v>73849.39</v>
      </c>
      <c r="H28" s="41">
        <f t="shared" si="0"/>
        <v>0</v>
      </c>
      <c r="I28" s="47" t="s">
        <v>38</v>
      </c>
      <c r="J28" s="68"/>
      <c r="K28" s="43"/>
    </row>
    <row r="29" spans="1:11" ht="47.25" x14ac:dyDescent="0.25">
      <c r="A29" s="27">
        <v>14</v>
      </c>
      <c r="B29" s="42" t="s">
        <v>39</v>
      </c>
      <c r="C29" s="35">
        <v>44368</v>
      </c>
      <c r="D29" s="34" t="s">
        <v>40</v>
      </c>
      <c r="E29" s="36" t="s">
        <v>41</v>
      </c>
      <c r="F29" s="32">
        <v>134872.47</v>
      </c>
      <c r="G29" s="38">
        <v>134872.47</v>
      </c>
      <c r="H29" s="41">
        <f t="shared" si="0"/>
        <v>0</v>
      </c>
      <c r="I29" s="47">
        <f>I24</f>
        <v>44405</v>
      </c>
      <c r="J29" s="68" t="str">
        <f>'[1]7) Compras y Contratacion'!$P$67</f>
        <v>7281869-TR</v>
      </c>
      <c r="K29" s="43"/>
    </row>
    <row r="30" spans="1:11" ht="50.25" customHeight="1" x14ac:dyDescent="0.25">
      <c r="A30" s="27">
        <v>15</v>
      </c>
      <c r="B30" s="42" t="s">
        <v>42</v>
      </c>
      <c r="C30" s="35">
        <v>44383</v>
      </c>
      <c r="D30" s="34" t="s">
        <v>43</v>
      </c>
      <c r="E30" s="36" t="s">
        <v>44</v>
      </c>
      <c r="F30" s="32">
        <v>18970.009999999998</v>
      </c>
      <c r="G30" s="38">
        <v>18970.009999999998</v>
      </c>
      <c r="H30" s="41">
        <f t="shared" si="0"/>
        <v>0</v>
      </c>
      <c r="I30" s="47">
        <v>44406</v>
      </c>
      <c r="J30" s="68" t="str">
        <f>'[1]7) Compras y Contratacion'!$P$76</f>
        <v>7523056-TR</v>
      </c>
      <c r="K30" s="43"/>
    </row>
    <row r="31" spans="1:11" ht="63" x14ac:dyDescent="0.25">
      <c r="A31" s="27">
        <v>16</v>
      </c>
      <c r="B31" s="42" t="s">
        <v>45</v>
      </c>
      <c r="C31" s="35">
        <v>44383</v>
      </c>
      <c r="D31" s="34" t="s">
        <v>46</v>
      </c>
      <c r="E31" s="36" t="s">
        <v>47</v>
      </c>
      <c r="F31" s="41">
        <v>27466.86</v>
      </c>
      <c r="G31" s="38">
        <v>364801.17</v>
      </c>
      <c r="H31" s="41">
        <f t="shared" si="0"/>
        <v>337334.31</v>
      </c>
      <c r="I31" s="47">
        <v>44406</v>
      </c>
      <c r="J31" s="68" t="str">
        <f>'[1]7) Compras y Contratacion'!$P$71</f>
        <v>7281871-TR</v>
      </c>
      <c r="K31" s="43"/>
    </row>
    <row r="32" spans="1:11" ht="63.75" customHeight="1" x14ac:dyDescent="0.25">
      <c r="A32" s="27">
        <v>17</v>
      </c>
      <c r="B32" s="42" t="s">
        <v>48</v>
      </c>
      <c r="C32" s="35" t="s">
        <v>49</v>
      </c>
      <c r="D32" s="34" t="s">
        <v>50</v>
      </c>
      <c r="E32" s="36" t="s">
        <v>51</v>
      </c>
      <c r="F32" s="41">
        <v>10338.5</v>
      </c>
      <c r="G32" s="49">
        <v>10338.5</v>
      </c>
      <c r="H32" s="41">
        <f t="shared" si="0"/>
        <v>0</v>
      </c>
      <c r="I32" s="47">
        <v>44406</v>
      </c>
      <c r="J32" s="68" t="s">
        <v>52</v>
      </c>
      <c r="K32" s="43"/>
    </row>
    <row r="33" spans="1:11" ht="59.25" customHeight="1" x14ac:dyDescent="0.25">
      <c r="A33" s="27">
        <v>18</v>
      </c>
      <c r="B33" s="42" t="s">
        <v>53</v>
      </c>
      <c r="C33" s="35">
        <v>44378</v>
      </c>
      <c r="D33" s="34" t="s">
        <v>54</v>
      </c>
      <c r="E33" s="36" t="s">
        <v>55</v>
      </c>
      <c r="F33" s="41">
        <v>25078.91</v>
      </c>
      <c r="G33" s="49">
        <v>25078.91</v>
      </c>
      <c r="H33" s="41">
        <f t="shared" si="0"/>
        <v>0</v>
      </c>
      <c r="I33" s="47">
        <v>44406</v>
      </c>
      <c r="J33" s="68" t="s">
        <v>56</v>
      </c>
      <c r="K33" s="43"/>
    </row>
    <row r="34" spans="1:11" ht="31.5" x14ac:dyDescent="0.25">
      <c r="A34" s="27">
        <v>19</v>
      </c>
      <c r="B34" s="42" t="s">
        <v>57</v>
      </c>
      <c r="C34" s="35"/>
      <c r="D34" s="34"/>
      <c r="E34" s="36" t="s">
        <v>58</v>
      </c>
      <c r="F34" s="41">
        <v>51965.279999999999</v>
      </c>
      <c r="G34" s="49">
        <v>51965.279999999999</v>
      </c>
      <c r="H34" s="41">
        <f t="shared" si="0"/>
        <v>0</v>
      </c>
      <c r="I34" s="47">
        <v>44389</v>
      </c>
      <c r="J34" s="68" t="s">
        <v>59</v>
      </c>
      <c r="K34" s="43"/>
    </row>
    <row r="35" spans="1:11" ht="94.5" x14ac:dyDescent="0.25">
      <c r="A35" s="27">
        <v>20</v>
      </c>
      <c r="B35" s="42" t="s">
        <v>60</v>
      </c>
      <c r="C35" s="35">
        <v>44389</v>
      </c>
      <c r="D35" s="34" t="s">
        <v>61</v>
      </c>
      <c r="E35" s="36" t="s">
        <v>62</v>
      </c>
      <c r="F35" s="41">
        <v>10000</v>
      </c>
      <c r="G35" s="49">
        <v>10000</v>
      </c>
      <c r="H35" s="41">
        <f t="shared" si="0"/>
        <v>0</v>
      </c>
      <c r="I35" s="47">
        <v>44390</v>
      </c>
      <c r="J35" s="68" t="s">
        <v>63</v>
      </c>
      <c r="K35" s="43"/>
    </row>
    <row r="36" spans="1:11" ht="47.25" x14ac:dyDescent="0.25">
      <c r="A36" s="27">
        <v>21</v>
      </c>
      <c r="B36" s="42" t="s">
        <v>64</v>
      </c>
      <c r="C36" s="35">
        <v>44386</v>
      </c>
      <c r="D36" s="34" t="s">
        <v>61</v>
      </c>
      <c r="E36" s="36" t="s">
        <v>65</v>
      </c>
      <c r="F36" s="41">
        <v>25000</v>
      </c>
      <c r="G36" s="49">
        <v>25000</v>
      </c>
      <c r="H36" s="41">
        <f t="shared" si="0"/>
        <v>0</v>
      </c>
      <c r="I36" s="47">
        <v>44391</v>
      </c>
      <c r="J36" s="68" t="s">
        <v>66</v>
      </c>
      <c r="K36" s="43"/>
    </row>
    <row r="37" spans="1:11" ht="47.25" x14ac:dyDescent="0.25">
      <c r="A37" s="27">
        <v>22</v>
      </c>
      <c r="B37" s="42" t="s">
        <v>67</v>
      </c>
      <c r="C37" s="35">
        <v>44382</v>
      </c>
      <c r="D37" s="34" t="s">
        <v>68</v>
      </c>
      <c r="E37" s="36" t="s">
        <v>69</v>
      </c>
      <c r="F37" s="41">
        <v>14521.08</v>
      </c>
      <c r="G37" s="49">
        <v>14521.08</v>
      </c>
      <c r="H37" s="41">
        <f t="shared" si="0"/>
        <v>0</v>
      </c>
      <c r="I37" s="47">
        <v>44411</v>
      </c>
      <c r="J37" s="68" t="s">
        <v>70</v>
      </c>
      <c r="K37" s="43"/>
    </row>
    <row r="38" spans="1:11" ht="47.25" x14ac:dyDescent="0.25">
      <c r="A38" s="27">
        <v>23</v>
      </c>
      <c r="B38" s="42" t="s">
        <v>71</v>
      </c>
      <c r="C38" s="35">
        <v>44371</v>
      </c>
      <c r="D38" s="34" t="s">
        <v>72</v>
      </c>
      <c r="E38" s="36" t="s">
        <v>73</v>
      </c>
      <c r="F38" s="41">
        <v>3000000</v>
      </c>
      <c r="G38" s="49">
        <v>3000000</v>
      </c>
      <c r="H38" s="41">
        <f t="shared" si="0"/>
        <v>0</v>
      </c>
      <c r="I38" s="47">
        <v>44410</v>
      </c>
      <c r="J38" s="68" t="s">
        <v>74</v>
      </c>
      <c r="K38" s="43"/>
    </row>
    <row r="39" spans="1:11" ht="47.25" x14ac:dyDescent="0.25">
      <c r="A39" s="27">
        <v>24</v>
      </c>
      <c r="B39" s="42" t="s">
        <v>75</v>
      </c>
      <c r="C39" s="35">
        <v>44390</v>
      </c>
      <c r="D39" s="34" t="s">
        <v>76</v>
      </c>
      <c r="E39" s="36" t="s">
        <v>77</v>
      </c>
      <c r="F39" s="41">
        <v>786647.57</v>
      </c>
      <c r="G39" s="38">
        <v>3933237.86</v>
      </c>
      <c r="H39" s="41">
        <f t="shared" si="0"/>
        <v>3146590.29</v>
      </c>
      <c r="I39" s="33" t="s">
        <v>78</v>
      </c>
      <c r="J39" s="64"/>
      <c r="K39" s="43" t="s">
        <v>22</v>
      </c>
    </row>
    <row r="40" spans="1:11" ht="47.25" x14ac:dyDescent="0.25">
      <c r="A40" s="27">
        <v>25</v>
      </c>
      <c r="B40" s="42" t="s">
        <v>27</v>
      </c>
      <c r="C40" s="35">
        <v>44375</v>
      </c>
      <c r="D40" s="34" t="s">
        <v>79</v>
      </c>
      <c r="E40" s="36" t="s">
        <v>80</v>
      </c>
      <c r="F40" s="41">
        <v>23978.5</v>
      </c>
      <c r="G40" s="49">
        <v>23978.5</v>
      </c>
      <c r="H40" s="41">
        <f t="shared" si="0"/>
        <v>0</v>
      </c>
      <c r="I40" s="47">
        <v>44413</v>
      </c>
      <c r="J40" s="68" t="s">
        <v>81</v>
      </c>
      <c r="K40" s="43"/>
    </row>
    <row r="41" spans="1:11" ht="31.5" x14ac:dyDescent="0.25">
      <c r="A41" s="27">
        <v>26</v>
      </c>
      <c r="B41" s="42" t="s">
        <v>82</v>
      </c>
      <c r="C41" s="35">
        <v>44391</v>
      </c>
      <c r="D41" s="34" t="s">
        <v>83</v>
      </c>
      <c r="E41" s="36" t="s">
        <v>84</v>
      </c>
      <c r="F41" s="41">
        <v>7080</v>
      </c>
      <c r="G41" s="49">
        <v>7080</v>
      </c>
      <c r="H41" s="41">
        <f t="shared" si="0"/>
        <v>0</v>
      </c>
      <c r="I41" s="47">
        <v>44413</v>
      </c>
      <c r="J41" s="68" t="s">
        <v>85</v>
      </c>
      <c r="K41" s="43"/>
    </row>
    <row r="42" spans="1:11" ht="47.25" x14ac:dyDescent="0.25">
      <c r="A42" s="27">
        <v>27</v>
      </c>
      <c r="B42" s="42" t="s">
        <v>86</v>
      </c>
      <c r="C42" s="35">
        <v>44391</v>
      </c>
      <c r="D42" s="34" t="s">
        <v>87</v>
      </c>
      <c r="E42" s="36" t="s">
        <v>88</v>
      </c>
      <c r="F42" s="41">
        <v>11269</v>
      </c>
      <c r="G42" s="49">
        <v>11269</v>
      </c>
      <c r="H42" s="41">
        <f t="shared" si="0"/>
        <v>0</v>
      </c>
      <c r="I42" s="47">
        <v>44411</v>
      </c>
      <c r="J42" s="68" t="s">
        <v>89</v>
      </c>
      <c r="K42" s="43"/>
    </row>
    <row r="43" spans="1:11" ht="47.25" x14ac:dyDescent="0.25">
      <c r="A43" s="27">
        <v>28</v>
      </c>
      <c r="B43" s="42" t="s">
        <v>90</v>
      </c>
      <c r="C43" s="35">
        <v>44395</v>
      </c>
      <c r="D43" s="34" t="s">
        <v>91</v>
      </c>
      <c r="E43" s="36" t="s">
        <v>92</v>
      </c>
      <c r="F43" s="41">
        <v>293096.98</v>
      </c>
      <c r="G43" s="49">
        <v>293096.98</v>
      </c>
      <c r="H43" s="41">
        <f t="shared" si="0"/>
        <v>0</v>
      </c>
      <c r="I43" s="47">
        <v>44413</v>
      </c>
      <c r="J43" s="68" t="s">
        <v>93</v>
      </c>
      <c r="K43" s="43"/>
    </row>
    <row r="44" spans="1:11" ht="47.25" x14ac:dyDescent="0.25">
      <c r="A44" s="27">
        <v>29</v>
      </c>
      <c r="B44" s="42" t="s">
        <v>94</v>
      </c>
      <c r="C44" s="35">
        <v>44393</v>
      </c>
      <c r="D44" s="34" t="s">
        <v>95</v>
      </c>
      <c r="E44" s="36" t="s">
        <v>96</v>
      </c>
      <c r="F44" s="41">
        <v>80643.199999999997</v>
      </c>
      <c r="G44" s="49">
        <v>80643.199999999997</v>
      </c>
      <c r="H44" s="41">
        <f t="shared" si="0"/>
        <v>0</v>
      </c>
      <c r="I44" s="33" t="s">
        <v>78</v>
      </c>
      <c r="J44" s="64"/>
      <c r="K44" s="43"/>
    </row>
    <row r="45" spans="1:11" ht="47.25" x14ac:dyDescent="0.25">
      <c r="A45" s="27">
        <v>30</v>
      </c>
      <c r="B45" s="42" t="s">
        <v>97</v>
      </c>
      <c r="C45" s="35">
        <v>44393</v>
      </c>
      <c r="D45" s="34" t="s">
        <v>98</v>
      </c>
      <c r="E45" s="36" t="s">
        <v>99</v>
      </c>
      <c r="F45" s="41">
        <v>18212</v>
      </c>
      <c r="G45" s="49">
        <v>18212</v>
      </c>
      <c r="H45" s="41">
        <f t="shared" si="0"/>
        <v>0</v>
      </c>
      <c r="I45" s="33" t="s">
        <v>78</v>
      </c>
      <c r="J45" s="64"/>
      <c r="K45" s="43"/>
    </row>
    <row r="46" spans="1:11" ht="47.25" x14ac:dyDescent="0.25">
      <c r="A46" s="27">
        <v>31</v>
      </c>
      <c r="B46" s="42" t="s">
        <v>100</v>
      </c>
      <c r="C46" s="35">
        <v>44355</v>
      </c>
      <c r="D46" s="34" t="s">
        <v>101</v>
      </c>
      <c r="E46" s="36" t="s">
        <v>102</v>
      </c>
      <c r="F46" s="41">
        <v>9699.6</v>
      </c>
      <c r="G46" s="49">
        <v>9699.6</v>
      </c>
      <c r="H46" s="41">
        <f t="shared" si="0"/>
        <v>0</v>
      </c>
      <c r="I46" s="33" t="s">
        <v>78</v>
      </c>
      <c r="J46" s="64"/>
      <c r="K46" s="43"/>
    </row>
    <row r="47" spans="1:11" ht="47.25" x14ac:dyDescent="0.25">
      <c r="A47" s="27">
        <v>32</v>
      </c>
      <c r="B47" s="26" t="s">
        <v>103</v>
      </c>
      <c r="C47" s="35">
        <v>44397</v>
      </c>
      <c r="D47" s="34" t="s">
        <v>104</v>
      </c>
      <c r="E47" s="36" t="s">
        <v>105</v>
      </c>
      <c r="F47" s="41">
        <v>42734.879999999997</v>
      </c>
      <c r="G47" s="49">
        <v>42734.879999999997</v>
      </c>
      <c r="H47" s="41">
        <f t="shared" si="0"/>
        <v>0</v>
      </c>
      <c r="I47" s="33" t="s">
        <v>78</v>
      </c>
      <c r="J47" s="64"/>
      <c r="K47" s="43"/>
    </row>
    <row r="48" spans="1:11" ht="47.25" x14ac:dyDescent="0.25">
      <c r="A48" s="27">
        <v>34</v>
      </c>
      <c r="B48" s="26" t="s">
        <v>106</v>
      </c>
      <c r="C48" s="35">
        <v>44365</v>
      </c>
      <c r="D48" s="34" t="s">
        <v>107</v>
      </c>
      <c r="E48" s="36" t="s">
        <v>108</v>
      </c>
      <c r="F48" s="41"/>
      <c r="G48" s="49">
        <v>45691</v>
      </c>
      <c r="H48" s="41">
        <f t="shared" si="0"/>
        <v>45691</v>
      </c>
      <c r="I48" s="33" t="s">
        <v>78</v>
      </c>
      <c r="J48" s="64"/>
      <c r="K48" s="43"/>
    </row>
    <row r="49" spans="1:11" ht="47.25" x14ac:dyDescent="0.25">
      <c r="A49" s="27">
        <v>35</v>
      </c>
      <c r="B49" s="42" t="s">
        <v>109</v>
      </c>
      <c r="C49" s="35">
        <v>44403</v>
      </c>
      <c r="D49" s="42" t="s">
        <v>110</v>
      </c>
      <c r="E49" s="36" t="s">
        <v>111</v>
      </c>
      <c r="F49" s="41">
        <v>36366.25</v>
      </c>
      <c r="G49" s="49">
        <f>4689.23+31677.02</f>
        <v>36366.25</v>
      </c>
      <c r="H49" s="41">
        <f t="shared" si="0"/>
        <v>0</v>
      </c>
      <c r="I49" s="33" t="s">
        <v>78</v>
      </c>
      <c r="J49" s="64"/>
      <c r="K49" s="43"/>
    </row>
    <row r="50" spans="1:11" ht="47.25" x14ac:dyDescent="0.25">
      <c r="A50" s="27">
        <v>37</v>
      </c>
      <c r="B50" s="42" t="s">
        <v>112</v>
      </c>
      <c r="C50" s="35">
        <v>44404</v>
      </c>
      <c r="D50" s="34" t="s">
        <v>113</v>
      </c>
      <c r="E50" s="36" t="s">
        <v>114</v>
      </c>
      <c r="F50" s="41">
        <v>80535</v>
      </c>
      <c r="G50" s="49">
        <v>80535</v>
      </c>
      <c r="H50" s="41">
        <f t="shared" si="0"/>
        <v>0</v>
      </c>
      <c r="I50" s="33" t="s">
        <v>78</v>
      </c>
      <c r="J50" s="64"/>
      <c r="K50" s="43"/>
    </row>
    <row r="51" spans="1:11" ht="16.5" thickBot="1" x14ac:dyDescent="0.3">
      <c r="A51" s="50"/>
      <c r="B51" s="51"/>
      <c r="C51" s="52"/>
      <c r="D51" s="61"/>
      <c r="E51" s="53"/>
      <c r="F51" s="54">
        <f>SUM(F14:F50)</f>
        <v>7811851.25</v>
      </c>
      <c r="G51" s="55">
        <f>SUM(G14:G50)</f>
        <v>14492298.189999999</v>
      </c>
      <c r="H51" s="54">
        <f>SUM(H14:H50)</f>
        <v>6680446.9399999995</v>
      </c>
      <c r="I51" s="56"/>
      <c r="J51" s="69"/>
      <c r="K51" s="71"/>
    </row>
    <row r="57" spans="1:11" ht="33.75" customHeight="1" x14ac:dyDescent="0.3">
      <c r="B57" s="74" t="s">
        <v>115</v>
      </c>
      <c r="D57" s="6"/>
      <c r="E57" s="75" t="s">
        <v>116</v>
      </c>
      <c r="G57" s="78" t="s">
        <v>117</v>
      </c>
      <c r="H57" s="78"/>
      <c r="I57" s="78"/>
    </row>
    <row r="58" spans="1:11" ht="15.75" customHeight="1" x14ac:dyDescent="0.25">
      <c r="B58" s="22" t="s">
        <v>118</v>
      </c>
      <c r="E58" s="76" t="s">
        <v>152</v>
      </c>
      <c r="G58" s="79" t="s">
        <v>119</v>
      </c>
      <c r="H58" s="79"/>
      <c r="I58" s="79"/>
    </row>
    <row r="59" spans="1:11" ht="21" customHeight="1" x14ac:dyDescent="0.25">
      <c r="B59" s="22" t="s">
        <v>120</v>
      </c>
      <c r="E59" s="22" t="s">
        <v>153</v>
      </c>
      <c r="G59" s="79" t="s">
        <v>121</v>
      </c>
      <c r="H59" s="79"/>
      <c r="I59" s="79"/>
    </row>
    <row r="60" spans="1:11" x14ac:dyDescent="0.25">
      <c r="B60" s="6"/>
      <c r="E60" s="13"/>
    </row>
  </sheetData>
  <protectedRanges>
    <protectedRange sqref="G57" name="Rango1_3_6_1"/>
    <protectedRange sqref="B57" name="Rango1_4_6_1"/>
  </protectedRanges>
  <mergeCells count="15">
    <mergeCell ref="J16:J18"/>
    <mergeCell ref="K16:K18"/>
    <mergeCell ref="A16:A18"/>
    <mergeCell ref="B16:B18"/>
    <mergeCell ref="D9:F9"/>
    <mergeCell ref="C10:G10"/>
    <mergeCell ref="E16:E18"/>
    <mergeCell ref="D11:F11"/>
    <mergeCell ref="G57:I57"/>
    <mergeCell ref="G58:I58"/>
    <mergeCell ref="G59:I59"/>
    <mergeCell ref="F16:F18"/>
    <mergeCell ref="G16:G18"/>
    <mergeCell ref="H16:H18"/>
    <mergeCell ref="I16:I18"/>
  </mergeCells>
  <printOptions horizontalCentered="1"/>
  <pageMargins left="0" right="0" top="0" bottom="0" header="0.31496062992125984" footer="0.31496062992125984"/>
  <pageSetup scale="60" fitToHeight="0" orientation="landscape" r:id="rId1"/>
  <headerFooter>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REGISTRO Y PAGOS PROVEEDORES</vt:lpstr>
      <vt:lpstr>'REGISTRO Y PAGOS PROVEEDORES'!Títulos_a_imprimir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Sonia Francisca Thomas</dc:creator>
  <cp:lastModifiedBy>Sonia Francisca Thomas</cp:lastModifiedBy>
  <cp:lastPrinted>2021-08-10T20:06:25Z</cp:lastPrinted>
  <dcterms:created xsi:type="dcterms:W3CDTF">2021-08-09T20:13:30Z</dcterms:created>
  <dcterms:modified xsi:type="dcterms:W3CDTF">2021-08-10T20:07:42Z</dcterms:modified>
</cp:coreProperties>
</file>