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GENERAL\REFERENCIAS 2021\FINANZAS\DICIEMBRE\"/>
    </mc:Choice>
  </mc:AlternateContent>
  <bookViews>
    <workbookView xWindow="0" yWindow="0" windowWidth="21600" windowHeight="9480"/>
  </bookViews>
  <sheets>
    <sheet name="P3 Ejecucion " sheetId="1" r:id="rId1"/>
    <sheet name="Hoja1" sheetId="2" r:id="rId2"/>
  </sheets>
  <definedNames>
    <definedName name="_xlnm.Print_Area" localSheetId="0">'P3 Ejecucion '!$A$1:$N$88</definedName>
    <definedName name="_xlnm.Print_Titles" localSheetId="0">'P3 Ejecucion 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4" i="1" l="1"/>
  <c r="M50" i="1"/>
  <c r="M24" i="1"/>
  <c r="M8" i="1"/>
  <c r="N80" i="1" l="1"/>
  <c r="K79" i="1"/>
  <c r="J79" i="1"/>
  <c r="I79" i="1"/>
  <c r="H79" i="1"/>
  <c r="G79" i="1"/>
  <c r="F79" i="1"/>
  <c r="E79" i="1"/>
  <c r="D79" i="1"/>
  <c r="C79" i="1"/>
  <c r="B79" i="1"/>
  <c r="N78" i="1"/>
  <c r="N77" i="1"/>
  <c r="K76" i="1"/>
  <c r="J76" i="1"/>
  <c r="I76" i="1"/>
  <c r="H76" i="1"/>
  <c r="G76" i="1"/>
  <c r="F76" i="1"/>
  <c r="E76" i="1"/>
  <c r="D76" i="1"/>
  <c r="C76" i="1"/>
  <c r="B76" i="1"/>
  <c r="N75" i="1"/>
  <c r="N74" i="1"/>
  <c r="K73" i="1"/>
  <c r="K72" i="1" s="1"/>
  <c r="J73" i="1"/>
  <c r="I73" i="1"/>
  <c r="I72" i="1" s="1"/>
  <c r="H73" i="1"/>
  <c r="G73" i="1"/>
  <c r="G72" i="1" s="1"/>
  <c r="F73" i="1"/>
  <c r="F72" i="1" s="1"/>
  <c r="E73" i="1"/>
  <c r="E72" i="1" s="1"/>
  <c r="D73" i="1"/>
  <c r="C73" i="1"/>
  <c r="C72" i="1" s="1"/>
  <c r="B73" i="1"/>
  <c r="J72" i="1"/>
  <c r="H72" i="1"/>
  <c r="D72" i="1"/>
  <c r="N71" i="1"/>
  <c r="N70" i="1"/>
  <c r="N69" i="1"/>
  <c r="K68" i="1"/>
  <c r="J68" i="1"/>
  <c r="I68" i="1"/>
  <c r="H68" i="1"/>
  <c r="G68" i="1"/>
  <c r="F68" i="1"/>
  <c r="N68" i="1" s="1"/>
  <c r="E68" i="1"/>
  <c r="D68" i="1"/>
  <c r="C68" i="1"/>
  <c r="B68" i="1"/>
  <c r="N67" i="1"/>
  <c r="N66" i="1"/>
  <c r="K65" i="1"/>
  <c r="J65" i="1"/>
  <c r="I65" i="1"/>
  <c r="H65" i="1"/>
  <c r="G65" i="1"/>
  <c r="F65" i="1"/>
  <c r="E65" i="1"/>
  <c r="D65" i="1"/>
  <c r="C65" i="1"/>
  <c r="B65" i="1"/>
  <c r="N64" i="1"/>
  <c r="N63" i="1"/>
  <c r="N62" i="1"/>
  <c r="N61" i="1"/>
  <c r="K60" i="1"/>
  <c r="J60" i="1"/>
  <c r="I60" i="1"/>
  <c r="H60" i="1"/>
  <c r="G60" i="1"/>
  <c r="F60" i="1"/>
  <c r="E60" i="1"/>
  <c r="D60" i="1"/>
  <c r="C60" i="1"/>
  <c r="B60" i="1"/>
  <c r="N60" i="1" s="1"/>
  <c r="N59" i="1"/>
  <c r="N58" i="1"/>
  <c r="N57" i="1"/>
  <c r="N56" i="1"/>
  <c r="N55" i="1"/>
  <c r="N54" i="1"/>
  <c r="N53" i="1"/>
  <c r="N52" i="1"/>
  <c r="N51" i="1"/>
  <c r="L50" i="1"/>
  <c r="K50" i="1"/>
  <c r="J50" i="1"/>
  <c r="I50" i="1"/>
  <c r="H50" i="1"/>
  <c r="G50" i="1"/>
  <c r="F50" i="1"/>
  <c r="E50" i="1"/>
  <c r="D50" i="1"/>
  <c r="C50" i="1"/>
  <c r="B50" i="1"/>
  <c r="N49" i="1"/>
  <c r="N48" i="1"/>
  <c r="N47" i="1"/>
  <c r="N46" i="1"/>
  <c r="N45" i="1"/>
  <c r="N44" i="1"/>
  <c r="K43" i="1"/>
  <c r="J43" i="1"/>
  <c r="I43" i="1"/>
  <c r="H43" i="1"/>
  <c r="G43" i="1"/>
  <c r="F43" i="1"/>
  <c r="E43" i="1"/>
  <c r="D43" i="1"/>
  <c r="C43" i="1"/>
  <c r="B43" i="1"/>
  <c r="N42" i="1"/>
  <c r="N41" i="1"/>
  <c r="N40" i="1"/>
  <c r="N39" i="1"/>
  <c r="N38" i="1"/>
  <c r="N37" i="1"/>
  <c r="N36" i="1"/>
  <c r="N35" i="1"/>
  <c r="K34" i="1"/>
  <c r="J34" i="1"/>
  <c r="I34" i="1"/>
  <c r="H34" i="1"/>
  <c r="G34" i="1"/>
  <c r="F34" i="1"/>
  <c r="E34" i="1"/>
  <c r="D34" i="1"/>
  <c r="C34" i="1"/>
  <c r="B34" i="1"/>
  <c r="N34" i="1" s="1"/>
  <c r="N33" i="1"/>
  <c r="N32" i="1"/>
  <c r="N31" i="1"/>
  <c r="N30" i="1"/>
  <c r="N29" i="1"/>
  <c r="N28" i="1"/>
  <c r="N27" i="1"/>
  <c r="N26" i="1"/>
  <c r="N25" i="1"/>
  <c r="L24" i="1"/>
  <c r="K24" i="1"/>
  <c r="J24" i="1"/>
  <c r="I24" i="1"/>
  <c r="H24" i="1"/>
  <c r="G24" i="1"/>
  <c r="F24" i="1"/>
  <c r="E24" i="1"/>
  <c r="D24" i="1"/>
  <c r="C24" i="1"/>
  <c r="B24" i="1"/>
  <c r="N23" i="1"/>
  <c r="N22" i="1"/>
  <c r="N21" i="1"/>
  <c r="N20" i="1"/>
  <c r="N19" i="1"/>
  <c r="N18" i="1"/>
  <c r="N17" i="1"/>
  <c r="N16" i="1"/>
  <c r="N15" i="1"/>
  <c r="M14" i="1"/>
  <c r="M7" i="1" s="1"/>
  <c r="M81" i="1" s="1"/>
  <c r="L14" i="1"/>
  <c r="K14" i="1"/>
  <c r="J14" i="1"/>
  <c r="I14" i="1"/>
  <c r="H14" i="1"/>
  <c r="G14" i="1"/>
  <c r="F14" i="1"/>
  <c r="E14" i="1"/>
  <c r="D14" i="1"/>
  <c r="C14" i="1"/>
  <c r="B14" i="1"/>
  <c r="N13" i="1"/>
  <c r="N12" i="1"/>
  <c r="N11" i="1"/>
  <c r="N10" i="1"/>
  <c r="N9" i="1"/>
  <c r="L8" i="1"/>
  <c r="K8" i="1"/>
  <c r="K7" i="1" s="1"/>
  <c r="K81" i="1" s="1"/>
  <c r="J8" i="1"/>
  <c r="I8" i="1"/>
  <c r="H8" i="1"/>
  <c r="G8" i="1"/>
  <c r="F8" i="1"/>
  <c r="E8" i="1"/>
  <c r="E7" i="1" s="1"/>
  <c r="E81" i="1" s="1"/>
  <c r="D8" i="1"/>
  <c r="C8" i="1"/>
  <c r="B8" i="1"/>
  <c r="L7" i="1"/>
  <c r="L81" i="1" s="1"/>
  <c r="C7" i="1"/>
  <c r="C81" i="1" s="1"/>
  <c r="N65" i="1" l="1"/>
  <c r="N73" i="1"/>
  <c r="N76" i="1"/>
  <c r="B7" i="1"/>
  <c r="H7" i="1"/>
  <c r="H81" i="1" s="1"/>
  <c r="G7" i="1"/>
  <c r="G81" i="1" s="1"/>
  <c r="N50" i="1"/>
  <c r="B72" i="1"/>
  <c r="B81" i="1" s="1"/>
  <c r="N79" i="1"/>
  <c r="F7" i="1"/>
  <c r="F81" i="1" s="1"/>
  <c r="I7" i="1"/>
  <c r="I81" i="1" s="1"/>
  <c r="N24" i="1"/>
  <c r="J7" i="1"/>
  <c r="J81" i="1" s="1"/>
  <c r="N14" i="1"/>
  <c r="N43" i="1"/>
  <c r="D7" i="1"/>
  <c r="D81" i="1" s="1"/>
  <c r="N8" i="1"/>
  <c r="N72" i="1" l="1"/>
  <c r="N7" i="1"/>
  <c r="N81" i="1" s="1"/>
</calcChain>
</file>

<file path=xl/sharedStrings.xml><?xml version="1.0" encoding="utf-8"?>
<sst xmlns="http://schemas.openxmlformats.org/spreadsheetml/2006/main" count="102" uniqueCount="102">
  <si>
    <t>Ministerio de Hacienda</t>
  </si>
  <si>
    <t>Dirección General de Contabilidad Gubernamental</t>
  </si>
  <si>
    <t xml:space="preserve">Ejecución de Gasto y Aplicaciones financieras </t>
  </si>
  <si>
    <t>En RD$</t>
  </si>
  <si>
    <t>DETALLE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</si>
  <si>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</si>
  <si>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</si>
  <si>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</si>
  <si>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</si>
  <si>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</si>
  <si>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</si>
  <si>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</si>
  <si>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</si>
  <si>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</si>
  <si>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</si>
  <si>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</si>
  <si>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</si>
  <si>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</si>
  <si>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</si>
  <si>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</si>
  <si>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</si>
  <si>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</si>
  <si>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</si>
  <si>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</si>
  <si>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</si>
  <si>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</si>
  <si>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</si>
  <si>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</si>
  <si>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</si>
  <si>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</si>
  <si>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</si>
  <si>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</si>
  <si>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</si>
  <si>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</si>
  <si>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</si>
  <si>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</si>
  <si>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</si>
  <si>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</si>
  <si>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</si>
  <si>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</si>
  <si>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</si>
  <si>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</si>
  <si>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</si>
  <si>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</si>
  <si>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</si>
  <si>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</si>
  <si>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</si>
  <si>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</si>
  <si>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</si>
  <si>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</si>
  <si>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</si>
  <si>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</si>
  <si>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</si>
  <si>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</si>
  <si>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</si>
  <si>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</si>
  <si>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</si>
  <si>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</si>
  <si>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</si>
  <si>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</si>
  <si>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</si>
  <si>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</si>
  <si>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</si>
  <si>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</si>
  <si>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</si>
  <si>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</si>
  <si>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</si>
  <si>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</si>
  <si>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</si>
  <si>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</si>
  <si>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</si>
  <si>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</si>
  <si>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</si>
  <si>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</si>
  <si>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</si>
  <si>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</si>
  <si>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</si>
  <si>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</si>
  <si>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</si>
  <si>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</si>
  <si>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</si>
  <si>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</si>
  <si>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</si>
  <si>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</si>
  <si>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</si>
  <si>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</si>
  <si>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</si>
  <si>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</si>
  <si>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</si>
  <si>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</si>
  <si>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</si>
  <si>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</si>
  <si>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</si>
  <si>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              Maria Ysabel Brujan Nuñez</t>
  </si>
  <si>
    <t xml:space="preserve">       Luis Dario Terrero Méndez </t>
  </si>
  <si>
    <t xml:space="preserve">                            Preparado por </t>
  </si>
  <si>
    <t xml:space="preserve">  Autorizado por</t>
  </si>
  <si>
    <t xml:space="preserve">                Analista de Presupuesto</t>
  </si>
  <si>
    <t xml:space="preserve">   Dionicio Félix Castro</t>
  </si>
  <si>
    <t>Encargado del Departamento Adm. y Financ.</t>
  </si>
  <si>
    <t xml:space="preserve"> Revisado por</t>
  </si>
  <si>
    <t>Encargado División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</si>
</sst>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 applyFill="1" applyAlignment="1"/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4" fontId="3" fillId="0" borderId="0" xfId="0" applyNumberFormat="1" applyFont="1" applyBorder="1"/>
    <xf numFmtId="165" fontId="3" fillId="0" borderId="0" xfId="0" applyNumberFormat="1" applyFont="1" applyBorder="1"/>
    <xf numFmtId="4" fontId="3" fillId="0" borderId="0" xfId="1" applyNumberFormat="1" applyFont="1" applyBorder="1"/>
    <xf numFmtId="0" fontId="0" fillId="0" borderId="0" xfId="0" applyBorder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39" fontId="3" fillId="0" borderId="0" xfId="0" applyNumberFormat="1" applyFont="1"/>
    <xf numFmtId="4" fontId="3" fillId="0" borderId="0" xfId="1" applyNumberFormat="1" applyFont="1"/>
    <xf numFmtId="0" fontId="0" fillId="0" borderId="0" xfId="0" applyAlignment="1">
      <alignment horizontal="left" indent="2"/>
    </xf>
    <xf numFmtId="4" fontId="8" fillId="0" borderId="0" xfId="1" applyNumberFormat="1" applyFont="1" applyAlignment="1">
      <alignment wrapText="1"/>
    </xf>
    <xf numFmtId="4" fontId="9" fillId="0" borderId="0" xfId="0" applyNumberFormat="1" applyFont="1" applyAlignment="1">
      <alignment horizontal="right"/>
    </xf>
    <xf numFmtId="4" fontId="0" fillId="0" borderId="0" xfId="0" applyNumberFormat="1"/>
    <xf numFmtId="164" fontId="0" fillId="0" borderId="0" xfId="1" applyFont="1"/>
    <xf numFmtId="4" fontId="0" fillId="0" borderId="0" xfId="1" applyNumberFormat="1" applyFont="1"/>
    <xf numFmtId="39" fontId="0" fillId="0" borderId="0" xfId="1" applyNumberFormat="1" applyFont="1"/>
    <xf numFmtId="0" fontId="0" fillId="0" borderId="4" xfId="0" applyBorder="1"/>
    <xf numFmtId="4" fontId="8" fillId="0" borderId="0" xfId="1" applyNumberFormat="1" applyFont="1" applyFill="1" applyAlignment="1">
      <alignment wrapText="1"/>
    </xf>
    <xf numFmtId="164" fontId="3" fillId="0" borderId="0" xfId="1" applyFont="1"/>
    <xf numFmtId="39" fontId="8" fillId="0" borderId="0" xfId="1" applyNumberFormat="1" applyFont="1" applyAlignment="1">
      <alignment wrapText="1"/>
    </xf>
    <xf numFmtId="39" fontId="10" fillId="0" borderId="0" xfId="1" applyNumberFormat="1" applyFont="1" applyAlignment="1">
      <alignment wrapText="1"/>
    </xf>
    <xf numFmtId="4" fontId="11" fillId="0" borderId="0" xfId="0" applyNumberFormat="1" applyFont="1" applyFill="1" applyBorder="1" applyAlignment="1">
      <alignment wrapText="1"/>
    </xf>
    <xf numFmtId="4" fontId="1" fillId="0" borderId="0" xfId="1" applyNumberFormat="1" applyFont="1"/>
    <xf numFmtId="39" fontId="8" fillId="0" borderId="0" xfId="1" applyNumberFormat="1" applyFont="1" applyBorder="1" applyAlignment="1">
      <alignment wrapText="1"/>
    </xf>
    <xf numFmtId="0" fontId="2" fillId="2" borderId="5" xfId="0" applyFont="1" applyFill="1" applyBorder="1" applyAlignment="1">
      <alignment vertical="center"/>
    </xf>
    <xf numFmtId="4" fontId="2" fillId="2" borderId="5" xfId="0" applyNumberFormat="1" applyFont="1" applyFill="1" applyBorder="1"/>
    <xf numFmtId="0" fontId="13" fillId="0" borderId="0" xfId="0" applyFont="1" applyAlignment="1"/>
    <xf numFmtId="0" fontId="15" fillId="0" borderId="0" xfId="0" applyFont="1" applyAlignment="1"/>
    <xf numFmtId="0" fontId="15" fillId="0" borderId="0" xfId="0" applyFont="1" applyAlignment="1">
      <alignment vertical="center" wrapText="1"/>
    </xf>
    <xf numFmtId="0" fontId="14" fillId="0" borderId="0" xfId="0" applyFont="1" applyFill="1" applyBorder="1" applyAlignment="1">
      <alignment horizontal="left" vertical="top"/>
    </xf>
    <xf numFmtId="0" fontId="15" fillId="0" borderId="0" xfId="0" applyFont="1" applyAlignment="1">
      <alignment horizontal="center" vertical="center" wrapText="1"/>
    </xf>
    <xf numFmtId="0" fontId="12" fillId="0" borderId="0" xfId="0" applyFont="1" applyFill="1" applyAlignment="1"/>
    <xf numFmtId="0" fontId="14" fillId="0" borderId="0" xfId="0" applyFont="1" applyFill="1" applyAlignment="1"/>
    <xf numFmtId="0" fontId="12" fillId="0" borderId="0" xfId="0" applyFont="1" applyFill="1" applyAlignment="1">
      <alignment horizontal="center"/>
    </xf>
    <xf numFmtId="164" fontId="0" fillId="0" borderId="0" xfId="1" applyFont="1" applyBorder="1"/>
    <xf numFmtId="164" fontId="16" fillId="0" borderId="0" xfId="1" applyFont="1"/>
    <xf numFmtId="164" fontId="0" fillId="0" borderId="0" xfId="0" applyNumberFormat="1"/>
    <xf numFmtId="164" fontId="8" fillId="0" borderId="0" xfId="1" applyFont="1" applyAlignment="1">
      <alignment wrapText="1"/>
    </xf>
    <xf numFmtId="164" fontId="8" fillId="0" borderId="0" xfId="1" applyFont="1" applyFill="1" applyAlignment="1">
      <alignment wrapText="1"/>
    </xf>
    <xf numFmtId="164" fontId="3" fillId="0" borderId="0" xfId="1" applyFont="1" applyBorder="1"/>
    <xf numFmtId="164" fontId="10" fillId="0" borderId="0" xfId="1" applyFont="1" applyAlignment="1">
      <alignment wrapText="1"/>
    </xf>
    <xf numFmtId="164" fontId="17" fillId="0" borderId="0" xfId="1" applyFont="1"/>
    <xf numFmtId="0" fontId="12" fillId="0" borderId="0" xfId="0" applyFont="1" applyFill="1" applyBorder="1" applyAlignment="1">
      <alignment horizontal="left"/>
    </xf>
    <xf numFmtId="0" fontId="13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12" fillId="0" borderId="0" xfId="0" applyFont="1" applyFill="1" applyAlignment="1">
      <alignment horizontal="center"/>
    </xf>
    <xf numFmtId="0" fontId="14" fillId="0" borderId="0" xfId="0" applyFont="1" applyFill="1" applyBorder="1" applyAlignment="1">
      <alignment horizontal="left" vertical="top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21896</xdr:colOff>
      <xdr:row>0</xdr:row>
      <xdr:rowOff>0</xdr:rowOff>
    </xdr:from>
    <xdr:to>
      <xdr:col>0</xdr:col>
      <xdr:colOff>2502776</xdr:colOff>
      <xdr:row>5</xdr:row>
      <xdr:rowOff>10948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21896" y="0"/>
          <a:ext cx="2480880" cy="123967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163285</xdr:colOff>
      <xdr:row>0</xdr:row>
      <xdr:rowOff>108858</xdr:rowOff>
    </xdr:from>
    <xdr:to>
      <xdr:col>13</xdr:col>
      <xdr:colOff>785134</xdr:colOff>
      <xdr:row>5</xdr:row>
      <xdr:rowOff>9525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75410" y="108858"/>
          <a:ext cx="1717224" cy="112939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0"/>
  <sheetViews>
    <sheetView showGridLines="0" tabSelected="1" topLeftCell="A61" zoomScale="87" zoomScaleNormal="87" workbookViewId="0">
      <selection activeCell="D90" sqref="D90"/>
    </sheetView>
  </sheetViews>
  <sheetFormatPr baseColWidth="10" defaultColWidth="11.42578125" defaultRowHeight="15" x14ac:dyDescent="0.25"/>
  <cols>
    <col min="1" max="1" width="93.7109375" bestFit="1" customWidth="1"/>
    <col min="2" max="12" width="19.85546875" customWidth="1"/>
    <col min="13" max="13" width="16.42578125" customWidth="1"/>
    <col min="14" max="14" width="15.28515625" bestFit="1" customWidth="1"/>
    <col min="15" max="15" width="18.42578125" customWidth="1"/>
    <col min="16" max="17" width="15.42578125" bestFit="1" customWidth="1"/>
  </cols>
  <sheetData>
    <row r="1" spans="1:17" ht="28.5" customHeight="1" x14ac:dyDescent="0.3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1"/>
      <c r="P1" s="1"/>
    </row>
    <row r="2" spans="1:17" ht="21" customHeight="1" x14ac:dyDescent="0.25">
      <c r="A2" s="50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7" ht="15.75" x14ac:dyDescent="0.25">
      <c r="A3" s="52">
        <v>2021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17" ht="15.75" customHeight="1" x14ac:dyDescent="0.25">
      <c r="A4" s="54" t="s">
        <v>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17" ht="15.75" customHeight="1" x14ac:dyDescent="0.25">
      <c r="A5" s="55" t="s">
        <v>3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7" ht="23.25" customHeight="1" x14ac:dyDescent="0.25">
      <c r="A6" s="2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4" t="s">
        <v>9</v>
      </c>
      <c r="G6" s="3" t="s">
        <v>10</v>
      </c>
      <c r="H6" s="4" t="s">
        <v>11</v>
      </c>
      <c r="I6" s="3" t="s">
        <v>12</v>
      </c>
      <c r="J6" s="3" t="s">
        <v>13</v>
      </c>
      <c r="K6" s="3" t="s">
        <v>14</v>
      </c>
      <c r="L6" s="3" t="s">
        <v>15</v>
      </c>
      <c r="M6" s="4" t="s">
        <v>16</v>
      </c>
      <c r="N6" s="3" t="s">
        <v>17</v>
      </c>
    </row>
    <row r="7" spans="1:17" s="9" customFormat="1" x14ac:dyDescent="0.25">
      <c r="A7" s="5" t="s">
        <v>18</v>
      </c>
      <c r="B7" s="6">
        <f>+B8+B14+B24+B34+B43+B50+B60+B65+B68</f>
        <v>20345721.280000001</v>
      </c>
      <c r="C7" s="6">
        <f t="shared" ref="C7:M7" si="0">+C8+C14+C24+C34+C43+C50+C60+C65+C68</f>
        <v>21815852.869999997</v>
      </c>
      <c r="D7" s="6">
        <f t="shared" si="0"/>
        <v>25993224.449999999</v>
      </c>
      <c r="E7" s="6">
        <f t="shared" si="0"/>
        <v>29148510.690000001</v>
      </c>
      <c r="F7" s="6">
        <f t="shared" si="0"/>
        <v>31483209.330000002</v>
      </c>
      <c r="G7" s="6">
        <f t="shared" si="0"/>
        <v>23487826.099999998</v>
      </c>
      <c r="H7" s="6">
        <f t="shared" si="0"/>
        <v>47432023.539999999</v>
      </c>
      <c r="I7" s="6">
        <f t="shared" si="0"/>
        <v>28341859.690000009</v>
      </c>
      <c r="J7" s="6">
        <f t="shared" si="0"/>
        <v>33468277.43</v>
      </c>
      <c r="K7" s="6">
        <f t="shared" si="0"/>
        <v>53053291.189999998</v>
      </c>
      <c r="L7" s="6">
        <f t="shared" si="0"/>
        <v>55109839.549999997</v>
      </c>
      <c r="M7" s="7">
        <f t="shared" si="0"/>
        <v>102490602.42</v>
      </c>
      <c r="N7" s="8">
        <f>+B7+C7+D7+E7+F7+G7+H7+I7+J7+K7+L7+M7</f>
        <v>472170238.54000002</v>
      </c>
      <c r="O7" s="39"/>
      <c r="P7" s="39"/>
      <c r="Q7" s="39"/>
    </row>
    <row r="8" spans="1:17" x14ac:dyDescent="0.25">
      <c r="A8" s="10" t="s">
        <v>19</v>
      </c>
      <c r="B8" s="11">
        <f>+B9+B10+B11+B12+B13</f>
        <v>20345721.280000001</v>
      </c>
      <c r="C8" s="11">
        <f t="shared" ref="C8:M8" si="1">+C9+C10+C11+C12+C13</f>
        <v>20318861.279999997</v>
      </c>
      <c r="D8" s="11">
        <f t="shared" si="1"/>
        <v>22292588.93</v>
      </c>
      <c r="E8" s="11">
        <f t="shared" si="1"/>
        <v>28231942.25</v>
      </c>
      <c r="F8" s="11">
        <f t="shared" si="1"/>
        <v>30169200.080000002</v>
      </c>
      <c r="G8" s="11">
        <f t="shared" si="1"/>
        <v>21662251.050000001</v>
      </c>
      <c r="H8" s="11">
        <f t="shared" si="1"/>
        <v>39731328.590000004</v>
      </c>
      <c r="I8" s="11">
        <f t="shared" si="1"/>
        <v>24303864.350000005</v>
      </c>
      <c r="J8" s="11">
        <f t="shared" si="1"/>
        <v>27560882</v>
      </c>
      <c r="K8" s="12">
        <f t="shared" si="1"/>
        <v>41144474.909999996</v>
      </c>
      <c r="L8" s="12">
        <f t="shared" si="1"/>
        <v>50012994.859999999</v>
      </c>
      <c r="M8" s="23">
        <f t="shared" si="1"/>
        <v>82894360.680000007</v>
      </c>
      <c r="N8" s="13">
        <f t="shared" ref="N8:N71" si="2">+B8+C8+D8+E8+F8+G8+H8+I8+J8+K8+L8+M8</f>
        <v>408668470.26000005</v>
      </c>
      <c r="O8" s="23"/>
      <c r="P8" s="18"/>
      <c r="Q8" s="18"/>
    </row>
    <row r="9" spans="1:17" x14ac:dyDescent="0.25">
      <c r="A9" s="14" t="s">
        <v>20</v>
      </c>
      <c r="B9" s="15">
        <v>17282473</v>
      </c>
      <c r="C9" s="15">
        <v>17215806.329999998</v>
      </c>
      <c r="D9" s="16">
        <v>18971923</v>
      </c>
      <c r="E9" s="15">
        <v>24541789.670000002</v>
      </c>
      <c r="F9" s="17">
        <v>26484917.050000001</v>
      </c>
      <c r="G9" s="15">
        <v>18360206.34</v>
      </c>
      <c r="H9" s="17">
        <v>21391681.34</v>
      </c>
      <c r="I9" s="15">
        <v>20695789.670000002</v>
      </c>
      <c r="J9" s="15">
        <v>23445119.890000001</v>
      </c>
      <c r="K9" s="18">
        <v>20969214.670000002</v>
      </c>
      <c r="L9" s="18">
        <v>41030036.899999999</v>
      </c>
      <c r="M9" s="18">
        <v>32531341.109999999</v>
      </c>
      <c r="N9" s="19">
        <f t="shared" si="2"/>
        <v>282920298.96999997</v>
      </c>
      <c r="O9" s="18"/>
    </row>
    <row r="10" spans="1:17" x14ac:dyDescent="0.25">
      <c r="A10" s="14" t="s">
        <v>21</v>
      </c>
      <c r="B10" s="15">
        <v>521000</v>
      </c>
      <c r="C10" s="15">
        <v>571000</v>
      </c>
      <c r="D10" s="16">
        <v>546000</v>
      </c>
      <c r="E10" s="15">
        <v>136000</v>
      </c>
      <c r="F10" s="17">
        <v>845600</v>
      </c>
      <c r="G10" s="15">
        <v>591000</v>
      </c>
      <c r="H10" s="17">
        <v>15272930.65</v>
      </c>
      <c r="I10" s="15">
        <v>509166.67</v>
      </c>
      <c r="J10" s="15">
        <v>1070733.33</v>
      </c>
      <c r="K10" s="18">
        <v>17103518.830000002</v>
      </c>
      <c r="L10" s="18">
        <v>2132110.8899999997</v>
      </c>
      <c r="M10" s="18">
        <v>47079772.82</v>
      </c>
      <c r="N10" s="19">
        <f t="shared" si="2"/>
        <v>86378833.189999998</v>
      </c>
      <c r="O10" s="18"/>
    </row>
    <row r="11" spans="1:17" x14ac:dyDescent="0.25">
      <c r="A11" s="14" t="s">
        <v>22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20">
        <v>0</v>
      </c>
      <c r="L11" s="18">
        <v>3769300</v>
      </c>
      <c r="M11" s="42">
        <v>0</v>
      </c>
      <c r="N11" s="19">
        <f t="shared" si="2"/>
        <v>3769300</v>
      </c>
      <c r="O11" s="21"/>
    </row>
    <row r="12" spans="1:17" x14ac:dyDescent="0.25">
      <c r="A12" s="14" t="s">
        <v>23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20">
        <v>0</v>
      </c>
      <c r="L12" s="18">
        <v>3081547.0700000003</v>
      </c>
      <c r="M12" s="42">
        <v>0</v>
      </c>
      <c r="N12" s="19">
        <f t="shared" si="2"/>
        <v>3081547.0700000003</v>
      </c>
    </row>
    <row r="13" spans="1:17" x14ac:dyDescent="0.25">
      <c r="A13" s="14" t="s">
        <v>24</v>
      </c>
      <c r="B13" s="15">
        <v>2542248.2799999998</v>
      </c>
      <c r="C13" s="15">
        <v>2532054.9500000002</v>
      </c>
      <c r="D13" s="16">
        <v>2774665.9299999997</v>
      </c>
      <c r="E13" s="17">
        <v>3554152.58</v>
      </c>
      <c r="F13" s="17">
        <v>2838683.03</v>
      </c>
      <c r="G13" s="15">
        <v>2711044.7100000004</v>
      </c>
      <c r="H13" s="17">
        <v>3066716.6</v>
      </c>
      <c r="I13" s="15">
        <v>3098908.0100000002</v>
      </c>
      <c r="J13" s="15">
        <v>3045028.78</v>
      </c>
      <c r="K13">
        <v>3071741.4099999997</v>
      </c>
      <c r="L13" s="19">
        <v>0</v>
      </c>
      <c r="M13" s="18">
        <v>3283246.75</v>
      </c>
      <c r="N13" s="19">
        <f t="shared" si="2"/>
        <v>32518491.030000005</v>
      </c>
      <c r="O13" s="18"/>
    </row>
    <row r="14" spans="1:17" x14ac:dyDescent="0.25">
      <c r="A14" s="10" t="s">
        <v>25</v>
      </c>
      <c r="B14" s="11">
        <f>+B15+B16+B17+B18+B19+B20+B21+B22+B23</f>
        <v>0</v>
      </c>
      <c r="C14" s="11">
        <f t="shared" ref="C14:M14" si="3">+C15+C16+C17+C18+C19+C20+C21+C22+C23</f>
        <v>1496991.59</v>
      </c>
      <c r="D14" s="11">
        <f t="shared" si="3"/>
        <v>3700635.5200000005</v>
      </c>
      <c r="E14" s="11">
        <f t="shared" si="3"/>
        <v>891381.44000000006</v>
      </c>
      <c r="F14" s="11">
        <f t="shared" si="3"/>
        <v>827844.30999999994</v>
      </c>
      <c r="G14" s="11">
        <f t="shared" si="3"/>
        <v>1441339.72</v>
      </c>
      <c r="H14" s="11">
        <f t="shared" si="3"/>
        <v>3686457.3200000003</v>
      </c>
      <c r="I14" s="11">
        <f t="shared" si="3"/>
        <v>3188633.4200000004</v>
      </c>
      <c r="J14" s="11">
        <f t="shared" si="3"/>
        <v>2275432.62</v>
      </c>
      <c r="K14" s="12">
        <f>+K15+K16+K17+K18+K19+K20+K21+K22+K23</f>
        <v>2701156.73</v>
      </c>
      <c r="L14" s="12">
        <f>+L15+L16+L17+L18+L19+L20+L21+L22+L23</f>
        <v>3702036.2399999998</v>
      </c>
      <c r="M14" s="23">
        <f t="shared" si="3"/>
        <v>7519399.7299999995</v>
      </c>
      <c r="N14" s="13">
        <f t="shared" si="2"/>
        <v>31431308.640000001</v>
      </c>
      <c r="O14" s="23"/>
      <c r="P14" s="18"/>
      <c r="Q14" s="18"/>
    </row>
    <row r="15" spans="1:17" x14ac:dyDescent="0.25">
      <c r="A15" s="14" t="s">
        <v>26</v>
      </c>
      <c r="B15" s="15">
        <v>0</v>
      </c>
      <c r="C15" s="15">
        <v>853889.83000000007</v>
      </c>
      <c r="D15" s="16">
        <v>594344.76</v>
      </c>
      <c r="E15" s="17">
        <v>570355.06000000006</v>
      </c>
      <c r="F15" s="17">
        <v>594556.74</v>
      </c>
      <c r="G15" s="15">
        <v>578874.52</v>
      </c>
      <c r="H15" s="17">
        <v>593888.85</v>
      </c>
      <c r="I15" s="15">
        <v>326726.15000000002</v>
      </c>
      <c r="J15" s="15">
        <v>958610.46</v>
      </c>
      <c r="K15" s="18">
        <v>303634.62</v>
      </c>
      <c r="L15" s="18">
        <v>598819.65</v>
      </c>
      <c r="M15" s="18">
        <v>921906.62</v>
      </c>
      <c r="N15" s="19">
        <f t="shared" si="2"/>
        <v>6895607.2600000007</v>
      </c>
      <c r="O15" s="18"/>
      <c r="P15" s="18"/>
      <c r="Q15" s="18"/>
    </row>
    <row r="16" spans="1:17" x14ac:dyDescent="0.25">
      <c r="A16" s="14" t="s">
        <v>27</v>
      </c>
      <c r="B16" s="15">
        <v>0</v>
      </c>
      <c r="C16" s="15">
        <v>0</v>
      </c>
      <c r="D16" s="15">
        <v>0</v>
      </c>
      <c r="E16" s="15">
        <v>0</v>
      </c>
      <c r="F16" s="17">
        <v>19041.47</v>
      </c>
      <c r="G16" s="15">
        <v>9964.69</v>
      </c>
      <c r="H16" s="17">
        <v>14635.72</v>
      </c>
      <c r="I16" s="15">
        <v>28320</v>
      </c>
      <c r="J16" s="15">
        <v>152164.75</v>
      </c>
      <c r="K16" s="18">
        <v>18408</v>
      </c>
      <c r="L16" s="18">
        <v>481330.18</v>
      </c>
      <c r="M16" s="18">
        <v>302482.52</v>
      </c>
      <c r="N16" s="19">
        <f t="shared" si="2"/>
        <v>1026347.3300000001</v>
      </c>
      <c r="O16" s="18"/>
      <c r="P16" s="18"/>
      <c r="Q16" s="18"/>
    </row>
    <row r="17" spans="1:17" x14ac:dyDescent="0.25">
      <c r="A17" s="14" t="s">
        <v>28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7">
        <v>506550</v>
      </c>
      <c r="I17" s="15">
        <v>0</v>
      </c>
      <c r="J17" s="15">
        <v>0</v>
      </c>
      <c r="K17" s="20">
        <v>0</v>
      </c>
      <c r="L17" s="20">
        <v>0</v>
      </c>
      <c r="M17" s="18">
        <v>3980</v>
      </c>
      <c r="N17" s="19">
        <f>+B17+C17+D17+E17+F17+G17+H17+I17+J17+K17+L17+M17</f>
        <v>510530</v>
      </c>
    </row>
    <row r="18" spans="1:17" x14ac:dyDescent="0.25">
      <c r="A18" s="14" t="s">
        <v>29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660</v>
      </c>
      <c r="H18" s="17">
        <v>4617</v>
      </c>
      <c r="I18" s="15">
        <v>0</v>
      </c>
      <c r="J18" s="15">
        <v>0</v>
      </c>
      <c r="K18" s="20">
        <v>0</v>
      </c>
      <c r="L18" s="20">
        <v>0</v>
      </c>
      <c r="M18" s="18">
        <v>9656.16</v>
      </c>
      <c r="N18" s="19">
        <f t="shared" si="2"/>
        <v>14933.16</v>
      </c>
    </row>
    <row r="19" spans="1:17" x14ac:dyDescent="0.25">
      <c r="A19" s="14" t="s">
        <v>30</v>
      </c>
      <c r="B19" s="15">
        <v>0</v>
      </c>
      <c r="C19" s="15">
        <v>88000</v>
      </c>
      <c r="D19" s="16">
        <v>44000</v>
      </c>
      <c r="E19" s="17">
        <v>44000</v>
      </c>
      <c r="F19" s="17">
        <v>44000</v>
      </c>
      <c r="G19" s="15">
        <v>44000</v>
      </c>
      <c r="H19" s="17">
        <v>178872.47</v>
      </c>
      <c r="I19" s="15">
        <v>89961</v>
      </c>
      <c r="J19" s="15">
        <v>44000</v>
      </c>
      <c r="K19" s="18">
        <v>343012</v>
      </c>
      <c r="L19" s="18">
        <v>1164118.6100000001</v>
      </c>
      <c r="M19" s="18">
        <v>1656121.76</v>
      </c>
      <c r="N19" s="19">
        <f t="shared" si="2"/>
        <v>3740085.84</v>
      </c>
    </row>
    <row r="20" spans="1:17" x14ac:dyDescent="0.25">
      <c r="A20" s="14" t="s">
        <v>31</v>
      </c>
      <c r="B20" s="15">
        <v>0</v>
      </c>
      <c r="C20" s="22">
        <v>50870.06</v>
      </c>
      <c r="D20" s="16">
        <v>1953097.98</v>
      </c>
      <c r="E20" s="17">
        <v>39391.879999999997</v>
      </c>
      <c r="F20" s="17">
        <v>59917.599999999999</v>
      </c>
      <c r="G20" s="22">
        <v>29126.91</v>
      </c>
      <c r="H20" s="17">
        <v>35417.410000000003</v>
      </c>
      <c r="I20" s="22">
        <v>31054.240000000002</v>
      </c>
      <c r="J20" s="22">
        <v>48614.5</v>
      </c>
      <c r="K20" s="18">
        <v>35914.78</v>
      </c>
      <c r="L20" s="18">
        <v>127061.78</v>
      </c>
      <c r="M20" s="18">
        <v>34500.25</v>
      </c>
      <c r="N20" s="19">
        <f t="shared" si="2"/>
        <v>2444967.39</v>
      </c>
    </row>
    <row r="21" spans="1:17" x14ac:dyDescent="0.25">
      <c r="A21" s="14" t="s">
        <v>32</v>
      </c>
      <c r="B21" s="15">
        <v>0</v>
      </c>
      <c r="C21" s="15">
        <v>0</v>
      </c>
      <c r="D21" s="16">
        <v>222989.18</v>
      </c>
      <c r="E21" s="17">
        <v>100719.1</v>
      </c>
      <c r="F21" s="17">
        <v>63246.5</v>
      </c>
      <c r="G21" s="15">
        <v>435200.09</v>
      </c>
      <c r="H21" s="17">
        <v>904378.76</v>
      </c>
      <c r="I21" s="15">
        <v>2231278.88</v>
      </c>
      <c r="J21" s="15">
        <v>310232.36</v>
      </c>
      <c r="K21" s="18">
        <v>985751.79999999993</v>
      </c>
      <c r="L21" s="18">
        <v>246468.11000000002</v>
      </c>
      <c r="M21" s="18">
        <v>1335806.8799999999</v>
      </c>
      <c r="N21" s="19">
        <f t="shared" si="2"/>
        <v>6836071.6600000001</v>
      </c>
      <c r="O21" s="18"/>
      <c r="P21" s="18"/>
      <c r="Q21" s="18"/>
    </row>
    <row r="22" spans="1:17" x14ac:dyDescent="0.25">
      <c r="A22" s="14" t="s">
        <v>33</v>
      </c>
      <c r="B22" s="15">
        <v>0</v>
      </c>
      <c r="C22" s="15">
        <v>0</v>
      </c>
      <c r="D22" s="16">
        <v>28320</v>
      </c>
      <c r="E22" s="17">
        <v>71980</v>
      </c>
      <c r="F22" s="17">
        <v>47082</v>
      </c>
      <c r="G22" s="15">
        <v>272273.57</v>
      </c>
      <c r="H22" s="17">
        <v>362377.02</v>
      </c>
      <c r="I22" s="15">
        <v>97072.7</v>
      </c>
      <c r="J22" s="15">
        <v>740098.55</v>
      </c>
      <c r="K22" s="18">
        <v>738580.11</v>
      </c>
      <c r="L22" s="18">
        <v>80582.570000000007</v>
      </c>
      <c r="M22" s="18">
        <v>2470599.54</v>
      </c>
      <c r="N22" s="19">
        <f t="shared" si="2"/>
        <v>4908966.0600000005</v>
      </c>
      <c r="O22" s="18"/>
      <c r="P22" s="18"/>
      <c r="Q22" s="18"/>
    </row>
    <row r="23" spans="1:17" x14ac:dyDescent="0.25">
      <c r="A23" s="14" t="s">
        <v>34</v>
      </c>
      <c r="B23" s="15">
        <v>0</v>
      </c>
      <c r="C23" s="15">
        <v>504231.7</v>
      </c>
      <c r="D23" s="16">
        <v>857883.6</v>
      </c>
      <c r="E23" s="17">
        <v>64935.4</v>
      </c>
      <c r="F23" s="15">
        <v>0</v>
      </c>
      <c r="G23" s="15">
        <v>71239.94</v>
      </c>
      <c r="H23" s="17">
        <v>1085720.0900000001</v>
      </c>
      <c r="I23" s="15">
        <v>384220.45</v>
      </c>
      <c r="J23" s="15">
        <v>21712</v>
      </c>
      <c r="K23" s="18">
        <v>275855.42</v>
      </c>
      <c r="L23" s="18">
        <v>1003655.34</v>
      </c>
      <c r="M23" s="18">
        <v>784346</v>
      </c>
      <c r="N23" s="19">
        <f t="shared" si="2"/>
        <v>5053799.9400000004</v>
      </c>
    </row>
    <row r="24" spans="1:17" x14ac:dyDescent="0.25">
      <c r="A24" s="10" t="s">
        <v>35</v>
      </c>
      <c r="B24" s="11">
        <f>+B25+B26+B27+B28+B29+B30+B31+B32+B33</f>
        <v>0</v>
      </c>
      <c r="C24" s="11">
        <f t="shared" ref="C24:J24" si="4">+C25+C26+C27+C28+C29+C30+C31+C32+C33</f>
        <v>0</v>
      </c>
      <c r="D24" s="11">
        <f t="shared" si="4"/>
        <v>0</v>
      </c>
      <c r="E24" s="11">
        <f t="shared" si="4"/>
        <v>25187</v>
      </c>
      <c r="F24" s="11">
        <f t="shared" si="4"/>
        <v>392264.83999999997</v>
      </c>
      <c r="G24" s="11">
        <f t="shared" si="4"/>
        <v>384235.3299999999</v>
      </c>
      <c r="H24" s="11">
        <f t="shared" si="4"/>
        <v>3956900.59</v>
      </c>
      <c r="I24" s="11">
        <f t="shared" si="4"/>
        <v>297270.73000000004</v>
      </c>
      <c r="J24" s="11">
        <f t="shared" si="4"/>
        <v>996152.8899999999</v>
      </c>
      <c r="K24" s="11">
        <f>+K25+K26+K27+K28+K29+K30+K31+K32+K33</f>
        <v>753671.78</v>
      </c>
      <c r="L24" s="23">
        <f>+L25+L26+L27+L28+L29+L30+L31+L32+L33</f>
        <v>321881.97000000003</v>
      </c>
      <c r="M24" s="23">
        <f>M25+M26+M27+M28+M29+M30+M31+M32+M33</f>
        <v>6746829.6600000001</v>
      </c>
      <c r="N24" s="13">
        <f t="shared" si="2"/>
        <v>13874394.789999999</v>
      </c>
      <c r="O24" s="46"/>
      <c r="P24" s="40"/>
      <c r="Q24" s="40"/>
    </row>
    <row r="25" spans="1:17" x14ac:dyDescent="0.25">
      <c r="A25" s="14" t="s">
        <v>36</v>
      </c>
      <c r="B25" s="15">
        <v>0</v>
      </c>
      <c r="C25" s="15">
        <v>0</v>
      </c>
      <c r="D25" s="15">
        <v>0</v>
      </c>
      <c r="E25" s="17">
        <v>25187</v>
      </c>
      <c r="F25" s="17">
        <v>97129.98</v>
      </c>
      <c r="G25" s="15">
        <v>171519.34</v>
      </c>
      <c r="H25" s="17">
        <v>127502.02</v>
      </c>
      <c r="I25" s="15">
        <v>49102</v>
      </c>
      <c r="J25" s="15">
        <v>44348</v>
      </c>
      <c r="K25" s="24">
        <v>115863.2</v>
      </c>
      <c r="L25" s="18">
        <v>69988.240000000005</v>
      </c>
      <c r="M25" s="18">
        <v>422335.22</v>
      </c>
      <c r="N25" s="19">
        <f t="shared" si="2"/>
        <v>1122975</v>
      </c>
      <c r="O25" s="18"/>
      <c r="P25" s="18"/>
      <c r="Q25" s="18"/>
    </row>
    <row r="26" spans="1:17" x14ac:dyDescent="0.25">
      <c r="A26" s="14" t="s">
        <v>37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v>11358.75</v>
      </c>
      <c r="H26" s="15">
        <v>0</v>
      </c>
      <c r="I26" s="15">
        <v>3228.48</v>
      </c>
      <c r="J26" s="15">
        <v>502373.2</v>
      </c>
      <c r="K26" s="24">
        <v>0</v>
      </c>
      <c r="L26" s="24">
        <v>0</v>
      </c>
      <c r="M26" s="18">
        <v>2815314</v>
      </c>
      <c r="N26" s="19">
        <f t="shared" si="2"/>
        <v>3332274.43</v>
      </c>
      <c r="O26" s="41"/>
    </row>
    <row r="27" spans="1:17" x14ac:dyDescent="0.25">
      <c r="A27" s="14" t="s">
        <v>38</v>
      </c>
      <c r="B27" s="15">
        <v>0</v>
      </c>
      <c r="C27" s="15">
        <v>0</v>
      </c>
      <c r="D27" s="15">
        <v>0</v>
      </c>
      <c r="E27" s="15">
        <v>0</v>
      </c>
      <c r="F27" s="17">
        <v>77283.86</v>
      </c>
      <c r="G27" s="15">
        <v>71482.259999999995</v>
      </c>
      <c r="H27" s="17">
        <v>55672.04</v>
      </c>
      <c r="I27" s="15">
        <v>170067.5</v>
      </c>
      <c r="J27" s="15">
        <v>311107</v>
      </c>
      <c r="K27" s="24">
        <v>100099.4</v>
      </c>
      <c r="L27" s="24">
        <v>0</v>
      </c>
      <c r="M27" s="18">
        <v>1328398.8500000001</v>
      </c>
      <c r="N27" s="19">
        <f t="shared" si="2"/>
        <v>2114110.91</v>
      </c>
      <c r="O27" s="18"/>
      <c r="P27" s="18"/>
    </row>
    <row r="28" spans="1:17" x14ac:dyDescent="0.25">
      <c r="A28" s="14" t="s">
        <v>39</v>
      </c>
      <c r="B28" s="15">
        <v>0</v>
      </c>
      <c r="C28" s="15">
        <v>0</v>
      </c>
      <c r="D28" s="15">
        <v>0</v>
      </c>
      <c r="E28" s="15">
        <v>0</v>
      </c>
      <c r="F28" s="15">
        <v>0</v>
      </c>
      <c r="G28" s="15">
        <v>8434.94</v>
      </c>
      <c r="H28" s="22">
        <v>0</v>
      </c>
      <c r="I28" s="22">
        <v>0</v>
      </c>
      <c r="J28" s="22">
        <v>0</v>
      </c>
      <c r="K28" s="24">
        <v>0</v>
      </c>
      <c r="L28" s="18">
        <v>34461.83</v>
      </c>
      <c r="M28" s="43">
        <v>16703.95</v>
      </c>
      <c r="N28" s="19">
        <f t="shared" si="2"/>
        <v>59600.72</v>
      </c>
      <c r="O28" s="18"/>
      <c r="P28" s="18"/>
    </row>
    <row r="29" spans="1:17" x14ac:dyDescent="0.25">
      <c r="A29" s="14" t="s">
        <v>40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15">
        <v>16194.93</v>
      </c>
      <c r="H29" s="17">
        <v>7050.5</v>
      </c>
      <c r="I29" s="15">
        <v>0</v>
      </c>
      <c r="J29" s="15">
        <v>69993.009999999995</v>
      </c>
      <c r="K29" s="24">
        <v>0</v>
      </c>
      <c r="L29" s="24">
        <v>0</v>
      </c>
      <c r="M29" s="18">
        <v>12321.83</v>
      </c>
      <c r="N29" s="19">
        <f t="shared" si="2"/>
        <v>105560.27</v>
      </c>
      <c r="O29" s="41"/>
      <c r="P29" s="41"/>
    </row>
    <row r="30" spans="1:17" x14ac:dyDescent="0.25">
      <c r="A30" s="14" t="s">
        <v>41</v>
      </c>
      <c r="B30" s="15">
        <v>0</v>
      </c>
      <c r="C30" s="15">
        <v>0</v>
      </c>
      <c r="D30" s="15">
        <v>0</v>
      </c>
      <c r="E30" s="15">
        <v>0</v>
      </c>
      <c r="F30" s="15">
        <v>0</v>
      </c>
      <c r="G30" s="15">
        <v>4989.22</v>
      </c>
      <c r="H30" s="17">
        <v>1430.67</v>
      </c>
      <c r="I30" s="15">
        <v>16992</v>
      </c>
      <c r="J30" s="15">
        <v>0</v>
      </c>
      <c r="K30" s="24">
        <v>0</v>
      </c>
      <c r="L30" s="24">
        <v>0</v>
      </c>
      <c r="M30" s="18">
        <v>13095.7</v>
      </c>
      <c r="N30" s="19">
        <f t="shared" si="2"/>
        <v>36507.589999999997</v>
      </c>
    </row>
    <row r="31" spans="1:17" x14ac:dyDescent="0.25">
      <c r="A31" s="14" t="s">
        <v>42</v>
      </c>
      <c r="B31" s="15">
        <v>0</v>
      </c>
      <c r="C31" s="15">
        <v>0</v>
      </c>
      <c r="D31" s="15">
        <v>0</v>
      </c>
      <c r="E31" s="15">
        <v>0</v>
      </c>
      <c r="F31" s="17">
        <v>148821</v>
      </c>
      <c r="G31" s="15">
        <v>6712.67</v>
      </c>
      <c r="H31" s="17">
        <v>3001424.98</v>
      </c>
      <c r="I31" s="15">
        <v>16538.88</v>
      </c>
      <c r="J31" s="15">
        <v>0</v>
      </c>
      <c r="K31" s="24">
        <v>28335</v>
      </c>
      <c r="L31" s="18">
        <v>8732</v>
      </c>
      <c r="M31" s="18">
        <v>104844.96</v>
      </c>
      <c r="N31" s="19">
        <f t="shared" si="2"/>
        <v>3315409.4899999998</v>
      </c>
    </row>
    <row r="32" spans="1:17" x14ac:dyDescent="0.25">
      <c r="A32" s="14" t="s">
        <v>43</v>
      </c>
      <c r="B32" s="15">
        <v>0</v>
      </c>
      <c r="C32" s="15">
        <v>0</v>
      </c>
      <c r="D32" s="15">
        <v>0</v>
      </c>
      <c r="E32" s="15">
        <v>0</v>
      </c>
      <c r="F32" s="15">
        <v>0</v>
      </c>
      <c r="G32" s="22">
        <v>0</v>
      </c>
      <c r="H32" s="22">
        <v>0</v>
      </c>
      <c r="I32" s="22">
        <v>0</v>
      </c>
      <c r="J32" s="22">
        <v>0</v>
      </c>
      <c r="K32" s="24">
        <v>0</v>
      </c>
      <c r="L32" s="24">
        <v>0</v>
      </c>
      <c r="M32" s="43">
        <v>0</v>
      </c>
      <c r="N32" s="19">
        <f t="shared" si="2"/>
        <v>0</v>
      </c>
    </row>
    <row r="33" spans="1:16" x14ac:dyDescent="0.25">
      <c r="A33" s="14" t="s">
        <v>44</v>
      </c>
      <c r="B33" s="15">
        <v>0</v>
      </c>
      <c r="C33" s="15">
        <v>0</v>
      </c>
      <c r="D33" s="15">
        <v>0</v>
      </c>
      <c r="E33" s="15">
        <v>0</v>
      </c>
      <c r="F33" s="17">
        <v>69030</v>
      </c>
      <c r="G33" s="15">
        <v>93543.219999999987</v>
      </c>
      <c r="H33" s="17">
        <v>763820.38000000012</v>
      </c>
      <c r="I33" s="15">
        <v>41341.870000000003</v>
      </c>
      <c r="J33" s="15">
        <v>68331.679999999993</v>
      </c>
      <c r="K33" s="24">
        <v>509374.18000000005</v>
      </c>
      <c r="L33" s="18">
        <v>208699.90000000002</v>
      </c>
      <c r="M33" s="18">
        <v>2033815.15</v>
      </c>
      <c r="N33" s="19">
        <f t="shared" si="2"/>
        <v>3787956.38</v>
      </c>
      <c r="O33" s="18"/>
      <c r="P33" s="18"/>
    </row>
    <row r="34" spans="1:16" x14ac:dyDescent="0.25">
      <c r="A34" s="10" t="s">
        <v>45</v>
      </c>
      <c r="B34" s="11">
        <f>+B35+B36+B37+B38+B39+B40+B41+B42</f>
        <v>0</v>
      </c>
      <c r="C34" s="11">
        <f t="shared" ref="C34:K34" si="5">+C35+C36+C37+C38+C39+C40+C41+C42</f>
        <v>0</v>
      </c>
      <c r="D34" s="11">
        <f t="shared" si="5"/>
        <v>0</v>
      </c>
      <c r="E34" s="11">
        <f t="shared" si="5"/>
        <v>0</v>
      </c>
      <c r="F34" s="11">
        <f t="shared" si="5"/>
        <v>0</v>
      </c>
      <c r="G34" s="11">
        <f t="shared" si="5"/>
        <v>0</v>
      </c>
      <c r="H34" s="11">
        <f t="shared" si="5"/>
        <v>0</v>
      </c>
      <c r="I34" s="11">
        <f t="shared" si="5"/>
        <v>0</v>
      </c>
      <c r="J34" s="11">
        <f t="shared" si="5"/>
        <v>0</v>
      </c>
      <c r="K34" s="11">
        <f t="shared" si="5"/>
        <v>0</v>
      </c>
      <c r="L34" s="25">
        <v>0</v>
      </c>
      <c r="M34" s="23">
        <f>M35+M36+M37+M38+M39+M40+M41+M42+M43+M44+M45+M46+M47+M48+M49</f>
        <v>0</v>
      </c>
      <c r="N34" s="13">
        <f t="shared" si="2"/>
        <v>0</v>
      </c>
      <c r="O34" s="18"/>
      <c r="P34" s="18"/>
    </row>
    <row r="35" spans="1:16" x14ac:dyDescent="0.25">
      <c r="A35" s="14" t="s">
        <v>46</v>
      </c>
      <c r="B35" s="15">
        <v>0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24">
        <v>0</v>
      </c>
      <c r="L35" s="24">
        <v>0</v>
      </c>
      <c r="M35" s="42">
        <v>0</v>
      </c>
      <c r="N35" s="19">
        <f t="shared" si="2"/>
        <v>0</v>
      </c>
      <c r="O35" s="41"/>
      <c r="P35" s="41"/>
    </row>
    <row r="36" spans="1:16" x14ac:dyDescent="0.25">
      <c r="A36" s="14" t="s">
        <v>47</v>
      </c>
      <c r="B36" s="15">
        <v>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22">
        <v>0</v>
      </c>
      <c r="I36" s="22">
        <v>0</v>
      </c>
      <c r="J36" s="22">
        <v>0</v>
      </c>
      <c r="K36" s="24">
        <v>0</v>
      </c>
      <c r="L36" s="24">
        <v>0</v>
      </c>
      <c r="M36" s="43">
        <v>0</v>
      </c>
      <c r="N36" s="19">
        <f t="shared" si="2"/>
        <v>0</v>
      </c>
    </row>
    <row r="37" spans="1:16" x14ac:dyDescent="0.25">
      <c r="A37" s="14" t="s">
        <v>48</v>
      </c>
      <c r="B37" s="15">
        <v>0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22">
        <v>0</v>
      </c>
      <c r="I37" s="22">
        <v>0</v>
      </c>
      <c r="J37" s="22">
        <v>0</v>
      </c>
      <c r="K37" s="24">
        <v>0</v>
      </c>
      <c r="L37" s="24">
        <v>0</v>
      </c>
      <c r="M37" s="43">
        <v>0</v>
      </c>
      <c r="N37" s="19">
        <f t="shared" si="2"/>
        <v>0</v>
      </c>
    </row>
    <row r="38" spans="1:16" x14ac:dyDescent="0.25">
      <c r="A38" s="14" t="s">
        <v>49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22">
        <v>0</v>
      </c>
      <c r="I38" s="22">
        <v>0</v>
      </c>
      <c r="J38" s="22">
        <v>0</v>
      </c>
      <c r="K38" s="24">
        <v>0</v>
      </c>
      <c r="L38" s="24">
        <v>0</v>
      </c>
      <c r="M38" s="43">
        <v>0</v>
      </c>
      <c r="N38" s="19">
        <f t="shared" si="2"/>
        <v>0</v>
      </c>
    </row>
    <row r="39" spans="1:16" x14ac:dyDescent="0.25">
      <c r="A39" s="14" t="s">
        <v>50</v>
      </c>
      <c r="B39" s="15">
        <v>0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22">
        <v>0</v>
      </c>
      <c r="I39" s="22">
        <v>0</v>
      </c>
      <c r="J39" s="22">
        <v>0</v>
      </c>
      <c r="K39" s="24">
        <v>0</v>
      </c>
      <c r="L39" s="24">
        <v>0</v>
      </c>
      <c r="M39" s="43">
        <v>0</v>
      </c>
      <c r="N39" s="19">
        <f t="shared" si="2"/>
        <v>0</v>
      </c>
    </row>
    <row r="40" spans="1:16" x14ac:dyDescent="0.25">
      <c r="A40" s="14" t="s">
        <v>51</v>
      </c>
      <c r="B40" s="15">
        <v>0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22">
        <v>0</v>
      </c>
      <c r="I40" s="22">
        <v>0</v>
      </c>
      <c r="J40" s="22">
        <v>0</v>
      </c>
      <c r="K40" s="24">
        <v>0</v>
      </c>
      <c r="L40" s="24">
        <v>0</v>
      </c>
      <c r="M40" s="43">
        <v>0</v>
      </c>
      <c r="N40" s="19">
        <f t="shared" si="2"/>
        <v>0</v>
      </c>
    </row>
    <row r="41" spans="1:16" x14ac:dyDescent="0.25">
      <c r="A41" s="14" t="s">
        <v>52</v>
      </c>
      <c r="B41" s="15">
        <v>0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22">
        <v>0</v>
      </c>
      <c r="I41" s="22">
        <v>0</v>
      </c>
      <c r="J41" s="22">
        <v>0</v>
      </c>
      <c r="K41" s="24">
        <v>0</v>
      </c>
      <c r="L41" s="24">
        <v>0</v>
      </c>
      <c r="M41" s="43">
        <v>0</v>
      </c>
      <c r="N41" s="19">
        <f t="shared" si="2"/>
        <v>0</v>
      </c>
    </row>
    <row r="42" spans="1:16" x14ac:dyDescent="0.25">
      <c r="A42" s="14" t="s">
        <v>53</v>
      </c>
      <c r="B42" s="15">
        <v>0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22">
        <v>0</v>
      </c>
      <c r="I42" s="22">
        <v>0</v>
      </c>
      <c r="J42" s="22">
        <v>0</v>
      </c>
      <c r="K42" s="24">
        <v>0</v>
      </c>
      <c r="L42" s="24">
        <v>0</v>
      </c>
      <c r="M42" s="43">
        <v>0</v>
      </c>
      <c r="N42" s="19">
        <f t="shared" si="2"/>
        <v>0</v>
      </c>
    </row>
    <row r="43" spans="1:16" x14ac:dyDescent="0.25">
      <c r="A43" s="10" t="s">
        <v>54</v>
      </c>
      <c r="B43" s="11">
        <f>+B44+B45+B46+B47+B48+B49</f>
        <v>0</v>
      </c>
      <c r="C43" s="11">
        <f t="shared" ref="C43:K43" si="6">+C44+C45+C46+C47+C48+C49</f>
        <v>0</v>
      </c>
      <c r="D43" s="11">
        <f t="shared" si="6"/>
        <v>0</v>
      </c>
      <c r="E43" s="11">
        <f t="shared" si="6"/>
        <v>0</v>
      </c>
      <c r="F43" s="11">
        <f t="shared" si="6"/>
        <v>0</v>
      </c>
      <c r="G43" s="11">
        <f t="shared" si="6"/>
        <v>0</v>
      </c>
      <c r="H43" s="11">
        <f t="shared" si="6"/>
        <v>0</v>
      </c>
      <c r="I43" s="11">
        <f t="shared" si="6"/>
        <v>0</v>
      </c>
      <c r="J43" s="11">
        <f t="shared" si="6"/>
        <v>0</v>
      </c>
      <c r="K43" s="11">
        <f t="shared" si="6"/>
        <v>0</v>
      </c>
      <c r="L43" s="25">
        <v>0</v>
      </c>
      <c r="M43" s="43">
        <v>0</v>
      </c>
      <c r="N43" s="19">
        <f t="shared" si="2"/>
        <v>0</v>
      </c>
    </row>
    <row r="44" spans="1:16" x14ac:dyDescent="0.25">
      <c r="A44" s="14" t="s">
        <v>55</v>
      </c>
      <c r="B44" s="15">
        <v>0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24">
        <v>0</v>
      </c>
      <c r="L44" s="24">
        <v>0</v>
      </c>
      <c r="M44" s="43">
        <v>0</v>
      </c>
      <c r="N44" s="19">
        <f t="shared" si="2"/>
        <v>0</v>
      </c>
    </row>
    <row r="45" spans="1:16" x14ac:dyDescent="0.25">
      <c r="A45" s="14" t="s">
        <v>56</v>
      </c>
      <c r="B45" s="15">
        <v>0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24">
        <v>0</v>
      </c>
      <c r="L45" s="24">
        <v>0</v>
      </c>
      <c r="M45" s="43">
        <v>0</v>
      </c>
      <c r="N45" s="19">
        <f t="shared" si="2"/>
        <v>0</v>
      </c>
    </row>
    <row r="46" spans="1:16" x14ac:dyDescent="0.25">
      <c r="A46" s="14" t="s">
        <v>57</v>
      </c>
      <c r="B46" s="15">
        <v>0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24">
        <v>0</v>
      </c>
      <c r="L46" s="24">
        <v>0</v>
      </c>
      <c r="M46" s="43">
        <v>0</v>
      </c>
      <c r="N46" s="19">
        <f t="shared" si="2"/>
        <v>0</v>
      </c>
    </row>
    <row r="47" spans="1:16" x14ac:dyDescent="0.25">
      <c r="A47" s="14" t="s">
        <v>58</v>
      </c>
      <c r="B47" s="15">
        <v>0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24">
        <v>0</v>
      </c>
      <c r="L47" s="24">
        <v>0</v>
      </c>
      <c r="M47" s="43">
        <v>0</v>
      </c>
      <c r="N47" s="19">
        <f t="shared" si="2"/>
        <v>0</v>
      </c>
    </row>
    <row r="48" spans="1:16" x14ac:dyDescent="0.25">
      <c r="A48" s="14" t="s">
        <v>59</v>
      </c>
      <c r="B48" s="15">
        <v>0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24">
        <v>0</v>
      </c>
      <c r="L48" s="24">
        <v>0</v>
      </c>
      <c r="M48" s="43">
        <v>0</v>
      </c>
      <c r="N48" s="19">
        <f t="shared" si="2"/>
        <v>0</v>
      </c>
    </row>
    <row r="49" spans="1:16" x14ac:dyDescent="0.25">
      <c r="A49" s="14" t="s">
        <v>60</v>
      </c>
      <c r="B49" s="15">
        <v>0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24">
        <v>0</v>
      </c>
      <c r="L49" s="24">
        <v>0</v>
      </c>
      <c r="M49" s="43">
        <v>0</v>
      </c>
      <c r="N49" s="19">
        <f t="shared" si="2"/>
        <v>0</v>
      </c>
    </row>
    <row r="50" spans="1:16" x14ac:dyDescent="0.25">
      <c r="A50" s="10" t="s">
        <v>61</v>
      </c>
      <c r="B50" s="11">
        <f>+B51+B52+B53+B54+B55+B56+B57+B58+B59</f>
        <v>0</v>
      </c>
      <c r="C50" s="11">
        <f t="shared" ref="C50:K50" si="7">+C51+C52+C53+C54+C55+C56+C57+C58+C59</f>
        <v>0</v>
      </c>
      <c r="D50" s="11">
        <f t="shared" si="7"/>
        <v>0</v>
      </c>
      <c r="E50" s="11">
        <f t="shared" si="7"/>
        <v>0</v>
      </c>
      <c r="F50" s="11">
        <f t="shared" si="7"/>
        <v>93900.1</v>
      </c>
      <c r="G50" s="11">
        <f t="shared" si="7"/>
        <v>0</v>
      </c>
      <c r="H50" s="11">
        <f t="shared" si="7"/>
        <v>57337.04</v>
      </c>
      <c r="I50" s="11">
        <f t="shared" si="7"/>
        <v>552091.18999999994</v>
      </c>
      <c r="J50" s="11">
        <f t="shared" si="7"/>
        <v>2635809.92</v>
      </c>
      <c r="K50" s="11">
        <f t="shared" si="7"/>
        <v>8453987.7699999996</v>
      </c>
      <c r="L50" s="23">
        <f>+L51+L52</f>
        <v>1072926.48</v>
      </c>
      <c r="M50" s="23">
        <f>M51+M52+M54+M55+M56+M57+M58+M59</f>
        <v>5330012.3499999996</v>
      </c>
      <c r="N50" s="13">
        <f t="shared" si="2"/>
        <v>18196064.850000001</v>
      </c>
      <c r="O50" s="18"/>
      <c r="P50" s="41"/>
    </row>
    <row r="51" spans="1:16" x14ac:dyDescent="0.25">
      <c r="A51" s="14" t="s">
        <v>62</v>
      </c>
      <c r="B51" s="15">
        <v>0</v>
      </c>
      <c r="C51" s="15">
        <v>0</v>
      </c>
      <c r="D51" s="15">
        <v>0</v>
      </c>
      <c r="E51" s="15">
        <v>0</v>
      </c>
      <c r="F51" s="17">
        <v>92195</v>
      </c>
      <c r="G51" s="15">
        <v>0</v>
      </c>
      <c r="H51" s="17">
        <v>57337.04</v>
      </c>
      <c r="I51" s="15">
        <v>552091.18999999994</v>
      </c>
      <c r="J51" s="15">
        <v>2635809.92</v>
      </c>
      <c r="K51" s="24">
        <v>3728473.7699999996</v>
      </c>
      <c r="L51" s="18">
        <v>1052926.48</v>
      </c>
      <c r="M51" s="18">
        <v>960204.54</v>
      </c>
      <c r="N51" s="19">
        <f t="shared" si="2"/>
        <v>9079037.9400000013</v>
      </c>
    </row>
    <row r="52" spans="1:16" x14ac:dyDescent="0.25">
      <c r="A52" s="14" t="s">
        <v>63</v>
      </c>
      <c r="B52" s="15">
        <v>0</v>
      </c>
      <c r="C52" s="15">
        <v>0</v>
      </c>
      <c r="D52" s="15">
        <v>0</v>
      </c>
      <c r="E52" s="15">
        <v>0</v>
      </c>
      <c r="F52" s="17">
        <v>1705.1</v>
      </c>
      <c r="G52" s="15">
        <v>0</v>
      </c>
      <c r="H52" s="15">
        <v>0</v>
      </c>
      <c r="I52" s="15">
        <v>0</v>
      </c>
      <c r="J52" s="15">
        <v>0</v>
      </c>
      <c r="K52" s="24">
        <v>57584</v>
      </c>
      <c r="L52" s="18">
        <v>20000</v>
      </c>
      <c r="M52" s="42">
        <v>62894</v>
      </c>
      <c r="N52" s="19">
        <f t="shared" si="2"/>
        <v>142183.1</v>
      </c>
    </row>
    <row r="53" spans="1:16" x14ac:dyDescent="0.25">
      <c r="A53" s="14" t="s">
        <v>64</v>
      </c>
      <c r="B53" s="15">
        <v>0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24">
        <v>0</v>
      </c>
      <c r="L53" s="24">
        <v>0</v>
      </c>
      <c r="M53" s="42">
        <v>0</v>
      </c>
      <c r="N53" s="19">
        <f t="shared" si="2"/>
        <v>0</v>
      </c>
    </row>
    <row r="54" spans="1:16" x14ac:dyDescent="0.25">
      <c r="A54" s="14" t="s">
        <v>65</v>
      </c>
      <c r="B54" s="15">
        <v>0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24">
        <v>4667930</v>
      </c>
      <c r="L54" s="24">
        <v>0</v>
      </c>
      <c r="M54" s="42">
        <v>0</v>
      </c>
      <c r="N54" s="19">
        <f t="shared" si="2"/>
        <v>4667930</v>
      </c>
    </row>
    <row r="55" spans="1:16" x14ac:dyDescent="0.25">
      <c r="A55" s="14" t="s">
        <v>66</v>
      </c>
      <c r="B55" s="15">
        <v>0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24">
        <v>0</v>
      </c>
      <c r="L55" s="24">
        <v>0</v>
      </c>
      <c r="M55" s="42">
        <v>3849073.81</v>
      </c>
      <c r="N55" s="19">
        <f t="shared" si="2"/>
        <v>3849073.81</v>
      </c>
    </row>
    <row r="56" spans="1:16" x14ac:dyDescent="0.25">
      <c r="A56" s="14" t="s">
        <v>67</v>
      </c>
      <c r="B56" s="15">
        <v>0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24">
        <v>0</v>
      </c>
      <c r="L56" s="24">
        <v>0</v>
      </c>
      <c r="M56" s="42">
        <v>0</v>
      </c>
      <c r="N56" s="19">
        <f t="shared" si="2"/>
        <v>0</v>
      </c>
    </row>
    <row r="57" spans="1:16" x14ac:dyDescent="0.25">
      <c r="A57" s="14" t="s">
        <v>68</v>
      </c>
      <c r="B57" s="15">
        <v>0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24">
        <v>0</v>
      </c>
      <c r="L57" s="24">
        <v>0</v>
      </c>
      <c r="M57" s="42">
        <v>0</v>
      </c>
      <c r="N57" s="19">
        <f t="shared" si="2"/>
        <v>0</v>
      </c>
    </row>
    <row r="58" spans="1:16" x14ac:dyDescent="0.25">
      <c r="A58" s="14" t="s">
        <v>69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24">
        <v>0</v>
      </c>
      <c r="L58" s="24">
        <v>0</v>
      </c>
      <c r="M58" s="42">
        <v>457840</v>
      </c>
      <c r="N58" s="19">
        <f t="shared" si="2"/>
        <v>457840</v>
      </c>
    </row>
    <row r="59" spans="1:16" x14ac:dyDescent="0.25">
      <c r="A59" s="14" t="s">
        <v>70</v>
      </c>
      <c r="B59" s="15">
        <v>0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24">
        <v>0</v>
      </c>
      <c r="L59" s="24">
        <v>0</v>
      </c>
      <c r="M59" s="42">
        <v>0</v>
      </c>
      <c r="N59" s="19">
        <f t="shared" si="2"/>
        <v>0</v>
      </c>
    </row>
    <row r="60" spans="1:16" x14ac:dyDescent="0.25">
      <c r="A60" s="10" t="s">
        <v>71</v>
      </c>
      <c r="B60" s="11">
        <f>+B61+B62+B63+B64</f>
        <v>0</v>
      </c>
      <c r="C60" s="11">
        <f t="shared" ref="C60:K60" si="8">+C61+C62+C63+C64</f>
        <v>0</v>
      </c>
      <c r="D60" s="11">
        <f t="shared" si="8"/>
        <v>0</v>
      </c>
      <c r="E60" s="11">
        <f t="shared" si="8"/>
        <v>0</v>
      </c>
      <c r="F60" s="11">
        <f t="shared" si="8"/>
        <v>0</v>
      </c>
      <c r="G60" s="11">
        <f t="shared" si="8"/>
        <v>0</v>
      </c>
      <c r="H60" s="11">
        <f t="shared" si="8"/>
        <v>0</v>
      </c>
      <c r="I60" s="11">
        <f t="shared" si="8"/>
        <v>0</v>
      </c>
      <c r="J60" s="11">
        <f t="shared" si="8"/>
        <v>0</v>
      </c>
      <c r="K60" s="11">
        <f t="shared" si="8"/>
        <v>0</v>
      </c>
      <c r="L60" s="25">
        <v>0</v>
      </c>
      <c r="M60" s="23">
        <v>0</v>
      </c>
      <c r="N60" s="13">
        <f t="shared" si="2"/>
        <v>0</v>
      </c>
    </row>
    <row r="61" spans="1:16" x14ac:dyDescent="0.25">
      <c r="A61" s="14" t="s">
        <v>72</v>
      </c>
      <c r="B61" s="26">
        <v>0</v>
      </c>
      <c r="C61" s="26">
        <v>0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4">
        <v>0</v>
      </c>
      <c r="M61" s="42">
        <v>0</v>
      </c>
      <c r="N61" s="24">
        <f t="shared" si="2"/>
        <v>0</v>
      </c>
    </row>
    <row r="62" spans="1:16" x14ac:dyDescent="0.25">
      <c r="A62" s="14" t="s">
        <v>73</v>
      </c>
      <c r="B62" s="26">
        <v>0</v>
      </c>
      <c r="C62" s="26">
        <v>0</v>
      </c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L62" s="24">
        <v>0</v>
      </c>
      <c r="M62" s="42">
        <v>0</v>
      </c>
      <c r="N62" s="19">
        <f t="shared" si="2"/>
        <v>0</v>
      </c>
    </row>
    <row r="63" spans="1:16" x14ac:dyDescent="0.25">
      <c r="A63" s="14" t="s">
        <v>74</v>
      </c>
      <c r="B63" s="26">
        <v>0</v>
      </c>
      <c r="C63" s="26">
        <v>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4">
        <v>0</v>
      </c>
      <c r="M63" s="42">
        <v>0</v>
      </c>
      <c r="N63" s="19">
        <f t="shared" si="2"/>
        <v>0</v>
      </c>
    </row>
    <row r="64" spans="1:16" x14ac:dyDescent="0.25">
      <c r="A64" s="14" t="s">
        <v>75</v>
      </c>
      <c r="B64" s="26">
        <v>0</v>
      </c>
      <c r="C64" s="26">
        <v>0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L64" s="24">
        <v>0</v>
      </c>
      <c r="M64" s="42">
        <v>0</v>
      </c>
      <c r="N64" s="19">
        <f t="shared" si="2"/>
        <v>0</v>
      </c>
    </row>
    <row r="65" spans="1:14" x14ac:dyDescent="0.25">
      <c r="A65" s="10" t="s">
        <v>76</v>
      </c>
      <c r="B65" s="11">
        <f>+B66+B67</f>
        <v>0</v>
      </c>
      <c r="C65" s="11">
        <f t="shared" ref="C65:K65" si="9">+C66+C67</f>
        <v>0</v>
      </c>
      <c r="D65" s="11">
        <f t="shared" si="9"/>
        <v>0</v>
      </c>
      <c r="E65" s="11">
        <f t="shared" si="9"/>
        <v>0</v>
      </c>
      <c r="F65" s="11">
        <f t="shared" si="9"/>
        <v>0</v>
      </c>
      <c r="G65" s="11">
        <f t="shared" si="9"/>
        <v>0</v>
      </c>
      <c r="H65" s="11">
        <f t="shared" si="9"/>
        <v>0</v>
      </c>
      <c r="I65" s="11">
        <f t="shared" si="9"/>
        <v>0</v>
      </c>
      <c r="J65" s="11">
        <f t="shared" si="9"/>
        <v>0</v>
      </c>
      <c r="K65" s="11">
        <f t="shared" si="9"/>
        <v>0</v>
      </c>
      <c r="L65" s="25">
        <v>0</v>
      </c>
      <c r="M65" s="23">
        <v>0</v>
      </c>
      <c r="N65" s="13">
        <f t="shared" si="2"/>
        <v>0</v>
      </c>
    </row>
    <row r="66" spans="1:14" x14ac:dyDescent="0.25">
      <c r="A66" s="14" t="s">
        <v>77</v>
      </c>
      <c r="B66" s="26">
        <v>0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4">
        <v>0</v>
      </c>
      <c r="M66" s="42">
        <v>0</v>
      </c>
      <c r="N66" s="19">
        <f t="shared" si="2"/>
        <v>0</v>
      </c>
    </row>
    <row r="67" spans="1:14" x14ac:dyDescent="0.25">
      <c r="A67" s="14" t="s">
        <v>78</v>
      </c>
      <c r="B67" s="26">
        <v>0</v>
      </c>
      <c r="C67" s="26">
        <v>0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4">
        <v>0</v>
      </c>
      <c r="M67" s="42">
        <v>0</v>
      </c>
      <c r="N67" s="19">
        <f t="shared" si="2"/>
        <v>0</v>
      </c>
    </row>
    <row r="68" spans="1:14" x14ac:dyDescent="0.25">
      <c r="A68" s="10" t="s">
        <v>79</v>
      </c>
      <c r="B68" s="11">
        <f>+B69+B70+B71</f>
        <v>0</v>
      </c>
      <c r="C68" s="11">
        <f t="shared" ref="C68:K68" si="10">+C69+C70+C71</f>
        <v>0</v>
      </c>
      <c r="D68" s="11">
        <f t="shared" si="10"/>
        <v>0</v>
      </c>
      <c r="E68" s="11">
        <f t="shared" si="10"/>
        <v>0</v>
      </c>
      <c r="F68" s="11">
        <f t="shared" si="10"/>
        <v>0</v>
      </c>
      <c r="G68" s="11">
        <f t="shared" si="10"/>
        <v>0</v>
      </c>
      <c r="H68" s="11">
        <f t="shared" si="10"/>
        <v>0</v>
      </c>
      <c r="I68" s="11">
        <f t="shared" si="10"/>
        <v>0</v>
      </c>
      <c r="J68" s="11">
        <f t="shared" si="10"/>
        <v>0</v>
      </c>
      <c r="K68" s="11">
        <f t="shared" si="10"/>
        <v>0</v>
      </c>
      <c r="L68" s="25">
        <v>0</v>
      </c>
      <c r="M68" s="23">
        <v>0</v>
      </c>
      <c r="N68" s="13">
        <f t="shared" si="2"/>
        <v>0</v>
      </c>
    </row>
    <row r="69" spans="1:14" x14ac:dyDescent="0.25">
      <c r="A69" s="14" t="s">
        <v>80</v>
      </c>
      <c r="B69" s="26">
        <v>0</v>
      </c>
      <c r="C69" s="26">
        <v>0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26">
        <v>0</v>
      </c>
      <c r="L69" s="24">
        <v>0</v>
      </c>
      <c r="M69" s="42">
        <v>0</v>
      </c>
      <c r="N69" s="19">
        <f t="shared" si="2"/>
        <v>0</v>
      </c>
    </row>
    <row r="70" spans="1:14" x14ac:dyDescent="0.25">
      <c r="A70" s="14" t="s">
        <v>81</v>
      </c>
      <c r="B70" s="26">
        <v>0</v>
      </c>
      <c r="C70" s="26">
        <v>0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26">
        <v>0</v>
      </c>
      <c r="L70" s="24">
        <v>0</v>
      </c>
      <c r="M70" s="42">
        <v>0</v>
      </c>
      <c r="N70" s="19">
        <f t="shared" si="2"/>
        <v>0</v>
      </c>
    </row>
    <row r="71" spans="1:14" x14ac:dyDescent="0.25">
      <c r="A71" s="14" t="s">
        <v>82</v>
      </c>
      <c r="B71" s="26">
        <v>0</v>
      </c>
      <c r="C71" s="26">
        <v>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4">
        <v>0</v>
      </c>
      <c r="M71" s="42">
        <v>0</v>
      </c>
      <c r="N71" s="27">
        <f t="shared" si="2"/>
        <v>0</v>
      </c>
    </row>
    <row r="72" spans="1:14" s="9" customFormat="1" x14ac:dyDescent="0.25">
      <c r="A72" s="5" t="s">
        <v>83</v>
      </c>
      <c r="B72" s="6">
        <f>+B73+B76+B79</f>
        <v>0</v>
      </c>
      <c r="C72" s="6">
        <f t="shared" ref="C72:K72" si="11">+C73+C76+C79</f>
        <v>0</v>
      </c>
      <c r="D72" s="6">
        <f t="shared" si="11"/>
        <v>0</v>
      </c>
      <c r="E72" s="6">
        <f t="shared" si="11"/>
        <v>0</v>
      </c>
      <c r="F72" s="6">
        <f t="shared" si="11"/>
        <v>0</v>
      </c>
      <c r="G72" s="6">
        <f t="shared" si="11"/>
        <v>0</v>
      </c>
      <c r="H72" s="6">
        <f t="shared" si="11"/>
        <v>0</v>
      </c>
      <c r="I72" s="6">
        <f t="shared" si="11"/>
        <v>0</v>
      </c>
      <c r="J72" s="6">
        <f t="shared" si="11"/>
        <v>0</v>
      </c>
      <c r="K72" s="6">
        <f t="shared" si="11"/>
        <v>0</v>
      </c>
      <c r="L72" s="28">
        <v>0</v>
      </c>
      <c r="M72" s="44">
        <v>0</v>
      </c>
      <c r="N72" s="8">
        <f t="shared" ref="N72:N80" si="12">+B72+C72+D72+E72+F72+G72+H72+I72+J72+K72+L72+M72</f>
        <v>0</v>
      </c>
    </row>
    <row r="73" spans="1:14" x14ac:dyDescent="0.25">
      <c r="A73" s="10" t="s">
        <v>84</v>
      </c>
      <c r="B73" s="11">
        <f t="shared" ref="B73:K73" si="13">+B74+B75</f>
        <v>0</v>
      </c>
      <c r="C73" s="11">
        <f t="shared" si="13"/>
        <v>0</v>
      </c>
      <c r="D73" s="11">
        <f t="shared" si="13"/>
        <v>0</v>
      </c>
      <c r="E73" s="11">
        <f t="shared" si="13"/>
        <v>0</v>
      </c>
      <c r="F73" s="11">
        <f t="shared" si="13"/>
        <v>0</v>
      </c>
      <c r="G73" s="11">
        <f t="shared" si="13"/>
        <v>0</v>
      </c>
      <c r="H73" s="11">
        <f t="shared" si="13"/>
        <v>0</v>
      </c>
      <c r="I73" s="11">
        <f t="shared" si="13"/>
        <v>0</v>
      </c>
      <c r="J73" s="11">
        <f t="shared" si="13"/>
        <v>0</v>
      </c>
      <c r="K73" s="11">
        <f t="shared" si="13"/>
        <v>0</v>
      </c>
      <c r="L73" s="25">
        <v>0</v>
      </c>
      <c r="M73" s="42">
        <v>0</v>
      </c>
      <c r="N73" s="19">
        <f t="shared" si="12"/>
        <v>0</v>
      </c>
    </row>
    <row r="74" spans="1:14" x14ac:dyDescent="0.25">
      <c r="A74" s="14" t="s">
        <v>85</v>
      </c>
      <c r="B74" s="26">
        <v>0</v>
      </c>
      <c r="C74" s="26">
        <v>0</v>
      </c>
      <c r="D74" s="26">
        <v>0</v>
      </c>
      <c r="E74" s="26">
        <v>0</v>
      </c>
      <c r="F74" s="26">
        <v>0</v>
      </c>
      <c r="G74" s="26">
        <v>0</v>
      </c>
      <c r="H74" s="26">
        <v>0</v>
      </c>
      <c r="I74" s="26">
        <v>0</v>
      </c>
      <c r="J74" s="26">
        <v>0</v>
      </c>
      <c r="K74" s="26">
        <v>0</v>
      </c>
      <c r="L74" s="24">
        <v>0</v>
      </c>
      <c r="M74" s="42">
        <v>0</v>
      </c>
      <c r="N74" s="19">
        <f t="shared" si="12"/>
        <v>0</v>
      </c>
    </row>
    <row r="75" spans="1:14" x14ac:dyDescent="0.25">
      <c r="A75" s="14" t="s">
        <v>86</v>
      </c>
      <c r="B75" s="26">
        <v>0</v>
      </c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4">
        <v>0</v>
      </c>
      <c r="M75" s="42">
        <v>0</v>
      </c>
      <c r="N75" s="19">
        <f t="shared" si="12"/>
        <v>0</v>
      </c>
    </row>
    <row r="76" spans="1:14" x14ac:dyDescent="0.25">
      <c r="A76" s="10" t="s">
        <v>87</v>
      </c>
      <c r="B76" s="11">
        <f t="shared" ref="B76:K76" si="14">+B77+B78</f>
        <v>0</v>
      </c>
      <c r="C76" s="11">
        <f t="shared" si="14"/>
        <v>0</v>
      </c>
      <c r="D76" s="11">
        <f t="shared" si="14"/>
        <v>0</v>
      </c>
      <c r="E76" s="11">
        <f t="shared" si="14"/>
        <v>0</v>
      </c>
      <c r="F76" s="11">
        <f t="shared" si="14"/>
        <v>0</v>
      </c>
      <c r="G76" s="11">
        <f t="shared" si="14"/>
        <v>0</v>
      </c>
      <c r="H76" s="11">
        <f t="shared" si="14"/>
        <v>0</v>
      </c>
      <c r="I76" s="11">
        <f t="shared" si="14"/>
        <v>0</v>
      </c>
      <c r="J76" s="11">
        <f t="shared" si="14"/>
        <v>0</v>
      </c>
      <c r="K76" s="11">
        <f t="shared" si="14"/>
        <v>0</v>
      </c>
      <c r="L76" s="25">
        <v>0</v>
      </c>
      <c r="M76" s="45">
        <v>0</v>
      </c>
      <c r="N76" s="13">
        <f t="shared" si="12"/>
        <v>0</v>
      </c>
    </row>
    <row r="77" spans="1:14" x14ac:dyDescent="0.25">
      <c r="A77" s="14" t="s">
        <v>88</v>
      </c>
      <c r="B77" s="26">
        <v>0</v>
      </c>
      <c r="C77" s="26">
        <v>0</v>
      </c>
      <c r="D77" s="26">
        <v>0</v>
      </c>
      <c r="E77" s="26">
        <v>0</v>
      </c>
      <c r="F77" s="26">
        <v>0</v>
      </c>
      <c r="G77" s="26">
        <v>0</v>
      </c>
      <c r="H77" s="26">
        <v>0</v>
      </c>
      <c r="I77" s="26">
        <v>0</v>
      </c>
      <c r="J77" s="26">
        <v>0</v>
      </c>
      <c r="K77" s="26">
        <v>0</v>
      </c>
      <c r="L77" s="24">
        <v>0</v>
      </c>
      <c r="M77" s="42">
        <v>0</v>
      </c>
      <c r="N77" s="19">
        <f t="shared" si="12"/>
        <v>0</v>
      </c>
    </row>
    <row r="78" spans="1:14" x14ac:dyDescent="0.25">
      <c r="A78" s="14" t="s">
        <v>89</v>
      </c>
      <c r="B78" s="26">
        <v>0</v>
      </c>
      <c r="C78" s="26">
        <v>0</v>
      </c>
      <c r="D78" s="26">
        <v>0</v>
      </c>
      <c r="E78" s="26">
        <v>0</v>
      </c>
      <c r="F78" s="26">
        <v>0</v>
      </c>
      <c r="G78" s="26">
        <v>0</v>
      </c>
      <c r="H78" s="26">
        <v>0</v>
      </c>
      <c r="I78" s="26">
        <v>0</v>
      </c>
      <c r="J78" s="26">
        <v>0</v>
      </c>
      <c r="K78" s="26">
        <v>0</v>
      </c>
      <c r="L78" s="24">
        <v>0</v>
      </c>
      <c r="M78" s="42">
        <v>0</v>
      </c>
      <c r="N78" s="19">
        <f t="shared" si="12"/>
        <v>0</v>
      </c>
    </row>
    <row r="79" spans="1:14" x14ac:dyDescent="0.25">
      <c r="A79" s="10" t="s">
        <v>90</v>
      </c>
      <c r="B79" s="11">
        <f t="shared" ref="B79:K79" si="15">+B80</f>
        <v>0</v>
      </c>
      <c r="C79" s="11">
        <f t="shared" si="15"/>
        <v>0</v>
      </c>
      <c r="D79" s="11">
        <f t="shared" si="15"/>
        <v>0</v>
      </c>
      <c r="E79" s="11">
        <f t="shared" si="15"/>
        <v>0</v>
      </c>
      <c r="F79" s="11">
        <f t="shared" si="15"/>
        <v>0</v>
      </c>
      <c r="G79" s="11">
        <f t="shared" si="15"/>
        <v>0</v>
      </c>
      <c r="H79" s="11">
        <f t="shared" si="15"/>
        <v>0</v>
      </c>
      <c r="I79" s="11">
        <f t="shared" si="15"/>
        <v>0</v>
      </c>
      <c r="J79" s="11">
        <f t="shared" si="15"/>
        <v>0</v>
      </c>
      <c r="K79" s="11">
        <f t="shared" si="15"/>
        <v>0</v>
      </c>
      <c r="L79" s="25">
        <v>0</v>
      </c>
      <c r="M79" s="45">
        <v>0</v>
      </c>
      <c r="N79" s="13">
        <f t="shared" si="12"/>
        <v>0</v>
      </c>
    </row>
    <row r="80" spans="1:14" x14ac:dyDescent="0.25">
      <c r="A80" s="14" t="s">
        <v>91</v>
      </c>
      <c r="B80" s="26">
        <v>0</v>
      </c>
      <c r="C80" s="26">
        <v>0</v>
      </c>
      <c r="D80" s="26">
        <v>0</v>
      </c>
      <c r="E80" s="26">
        <v>0</v>
      </c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  <c r="L80" s="24">
        <v>0</v>
      </c>
      <c r="M80" s="42">
        <v>0</v>
      </c>
      <c r="N80" s="19">
        <f t="shared" si="12"/>
        <v>0</v>
      </c>
    </row>
    <row r="81" spans="1:16" x14ac:dyDescent="0.25">
      <c r="A81" s="29" t="s">
        <v>92</v>
      </c>
      <c r="B81" s="30">
        <f>+B7+B72</f>
        <v>20345721.280000001</v>
      </c>
      <c r="C81" s="30">
        <f t="shared" ref="C81:N81" si="16">+C7+C72</f>
        <v>21815852.869999997</v>
      </c>
      <c r="D81" s="30">
        <f t="shared" si="16"/>
        <v>25993224.449999999</v>
      </c>
      <c r="E81" s="30">
        <f t="shared" si="16"/>
        <v>29148510.690000001</v>
      </c>
      <c r="F81" s="30">
        <f t="shared" si="16"/>
        <v>31483209.330000002</v>
      </c>
      <c r="G81" s="30">
        <f t="shared" si="16"/>
        <v>23487826.099999998</v>
      </c>
      <c r="H81" s="30">
        <f t="shared" si="16"/>
        <v>47432023.539999999</v>
      </c>
      <c r="I81" s="30">
        <f t="shared" si="16"/>
        <v>28341859.690000009</v>
      </c>
      <c r="J81" s="30">
        <f t="shared" si="16"/>
        <v>33468277.43</v>
      </c>
      <c r="K81" s="30">
        <f t="shared" si="16"/>
        <v>53053291.189999998</v>
      </c>
      <c r="L81" s="30">
        <f>+L7+L72</f>
        <v>55109839.549999997</v>
      </c>
      <c r="M81" s="30">
        <f t="shared" si="16"/>
        <v>102490602.42</v>
      </c>
      <c r="N81" s="30">
        <f t="shared" si="16"/>
        <v>472170238.54000002</v>
      </c>
      <c r="P81" s="17"/>
    </row>
    <row r="82" spans="1:16" ht="15.75" customHeight="1" x14ac:dyDescent="0.25"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41"/>
    </row>
    <row r="83" spans="1:16" ht="15.75" customHeight="1" x14ac:dyDescent="0.25"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</row>
    <row r="84" spans="1:16" ht="15.75" x14ac:dyDescent="0.25">
      <c r="A84" s="47" t="s">
        <v>93</v>
      </c>
      <c r="B84" s="47"/>
      <c r="C84" s="56" t="s">
        <v>98</v>
      </c>
      <c r="D84" s="56"/>
      <c r="E84" s="56"/>
      <c r="F84" s="56"/>
      <c r="G84" s="56"/>
      <c r="H84" s="38"/>
      <c r="K84" s="18"/>
      <c r="L84" s="48" t="s">
        <v>94</v>
      </c>
      <c r="M84" s="48"/>
      <c r="N84" s="48"/>
      <c r="O84" s="31"/>
    </row>
    <row r="85" spans="1:16" ht="15.75" x14ac:dyDescent="0.25">
      <c r="A85" s="57" t="s">
        <v>95</v>
      </c>
      <c r="B85" s="57"/>
      <c r="C85" s="60" t="s">
        <v>100</v>
      </c>
      <c r="D85" s="60"/>
      <c r="E85" s="60"/>
      <c r="F85" s="60"/>
      <c r="G85" s="60"/>
      <c r="H85" s="37"/>
      <c r="L85" s="58" t="s">
        <v>96</v>
      </c>
      <c r="M85" s="58"/>
      <c r="N85" s="58"/>
      <c r="O85" s="32"/>
    </row>
    <row r="86" spans="1:16" ht="14.25" customHeight="1" x14ac:dyDescent="0.25">
      <c r="A86" s="57" t="s">
        <v>97</v>
      </c>
      <c r="B86" s="57"/>
      <c r="C86" s="60" t="s">
        <v>101</v>
      </c>
      <c r="D86" s="60"/>
      <c r="E86" s="60"/>
      <c r="F86" s="60"/>
      <c r="G86" s="60"/>
      <c r="H86" s="37"/>
      <c r="L86" s="59" t="s">
        <v>99</v>
      </c>
      <c r="M86" s="59"/>
      <c r="N86" s="59"/>
      <c r="O86" s="33"/>
    </row>
    <row r="87" spans="1:16" ht="14.25" customHeight="1" x14ac:dyDescent="0.25">
      <c r="A87" s="34"/>
      <c r="B87" s="34"/>
      <c r="L87" s="35"/>
      <c r="M87" s="35"/>
      <c r="N87" s="35"/>
      <c r="O87" s="33"/>
    </row>
    <row r="88" spans="1:16" ht="15.75" x14ac:dyDescent="0.25">
      <c r="B88" s="36"/>
      <c r="I88" s="36"/>
      <c r="J88" s="36"/>
      <c r="K88" s="36"/>
      <c r="L88" s="36"/>
      <c r="M88" s="36"/>
      <c r="N88" s="36"/>
    </row>
    <row r="89" spans="1:16" ht="15.75" x14ac:dyDescent="0.25"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</row>
    <row r="90" spans="1:16" ht="15.75" x14ac:dyDescent="0.25"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</row>
  </sheetData>
  <protectedRanges>
    <protectedRange sqref="C84 D86" name="Rango1_1_1_1_2_1"/>
  </protectedRanges>
  <mergeCells count="14">
    <mergeCell ref="A85:B85"/>
    <mergeCell ref="L85:N85"/>
    <mergeCell ref="A86:B86"/>
    <mergeCell ref="L86:N86"/>
    <mergeCell ref="C85:G85"/>
    <mergeCell ref="C86:G86"/>
    <mergeCell ref="A84:B84"/>
    <mergeCell ref="L84:N84"/>
    <mergeCell ref="A1:N1"/>
    <mergeCell ref="A2:N2"/>
    <mergeCell ref="A3:N3"/>
    <mergeCell ref="A4:N4"/>
    <mergeCell ref="A5:N5"/>
    <mergeCell ref="C84:G84"/>
  </mergeCells>
  <pageMargins left="0.23622047244094491" right="0.23622047244094491" top="0.74803149606299213" bottom="0.74803149606299213" header="0.31496062992125984" footer="0.31496062992125984"/>
  <pageSetup scale="3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0" sqref="F10"/>
    </sheetView>
  </sheetViews>
  <sheetFormatPr baseColWidth="10" defaultRowHeight="15" x14ac:dyDescent="0.25"/>
  <cols>
    <col min="2" max="2" width="8.85546875" customWidth="1"/>
    <col min="3" max="3" width="58" customWidth="1"/>
    <col min="4" max="4" width="17.28515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P3 Ejecucion </vt:lpstr>
      <vt:lpstr>Hoja1</vt:lpstr>
      <vt:lpstr>'P3 Ejecucion '!Área_de_impresión</vt:lpstr>
      <vt:lpstr>'P3 Ejecucion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Francisca Thomas</dc:creator>
  <cp:lastModifiedBy>Mariel Ramirez Peguero</cp:lastModifiedBy>
  <cp:lastPrinted>2022-01-14T12:27:11Z</cp:lastPrinted>
  <dcterms:created xsi:type="dcterms:W3CDTF">2021-12-08T16:12:49Z</dcterms:created>
  <dcterms:modified xsi:type="dcterms:W3CDTF">2022-01-18T16:40:00Z</dcterms:modified>
</cp:coreProperties>
</file>