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MC\Desktop\NOMINA OAI ABRIL 2021\Nomina contratados\"/>
    </mc:Choice>
  </mc:AlternateContent>
  <bookViews>
    <workbookView xWindow="6000" yWindow="1080" windowWidth="12000" windowHeight="8040" tabRatio="601"/>
  </bookViews>
  <sheets>
    <sheet name="Personal contratado" sheetId="5" r:id="rId1"/>
  </sheets>
  <definedNames>
    <definedName name="_xlnm.Print_Area" localSheetId="0">'Personal contratado'!$B$2:$S$98</definedName>
    <definedName name="_xlnm.Print_Titles" localSheetId="0">'Personal contratado'!$2:$12</definedName>
  </definedNames>
  <calcPr calcId="162913"/>
</workbook>
</file>

<file path=xl/calcChain.xml><?xml version="1.0" encoding="utf-8"?>
<calcChain xmlns="http://schemas.openxmlformats.org/spreadsheetml/2006/main">
  <c r="P14" i="5" l="1"/>
  <c r="Q14" i="5"/>
  <c r="S14" i="5" s="1"/>
  <c r="R14" i="5"/>
  <c r="P15" i="5"/>
  <c r="Q15" i="5"/>
  <c r="S15" i="5" s="1"/>
  <c r="R15" i="5"/>
  <c r="P16" i="5"/>
  <c r="Q16" i="5"/>
  <c r="S16" i="5" s="1"/>
  <c r="R16" i="5"/>
  <c r="P17" i="5"/>
  <c r="Q17" i="5"/>
  <c r="S17" i="5" s="1"/>
  <c r="R17" i="5"/>
  <c r="P18" i="5"/>
  <c r="Q18" i="5"/>
  <c r="S18" i="5" s="1"/>
  <c r="R18" i="5"/>
  <c r="P19" i="5"/>
  <c r="Q19" i="5"/>
  <c r="S19" i="5" s="1"/>
  <c r="R19" i="5"/>
  <c r="P20" i="5"/>
  <c r="Q20" i="5"/>
  <c r="S20" i="5" s="1"/>
  <c r="R20" i="5"/>
  <c r="P21" i="5"/>
  <c r="Q21" i="5"/>
  <c r="S21" i="5" s="1"/>
  <c r="R21" i="5"/>
  <c r="P22" i="5"/>
  <c r="Q22" i="5"/>
  <c r="S22" i="5" s="1"/>
  <c r="R22" i="5"/>
  <c r="P23" i="5"/>
  <c r="Q23" i="5"/>
  <c r="S23" i="5" s="1"/>
  <c r="R23" i="5"/>
  <c r="P24" i="5"/>
  <c r="Q24" i="5"/>
  <c r="S24" i="5" s="1"/>
  <c r="R24" i="5"/>
  <c r="P25" i="5"/>
  <c r="Q25" i="5"/>
  <c r="S25" i="5" s="1"/>
  <c r="R25" i="5"/>
  <c r="P26" i="5"/>
  <c r="Q26" i="5"/>
  <c r="S26" i="5" s="1"/>
  <c r="R26" i="5"/>
  <c r="P27" i="5"/>
  <c r="Q27" i="5"/>
  <c r="S27" i="5" s="1"/>
  <c r="R27" i="5"/>
  <c r="P28" i="5"/>
  <c r="Q28" i="5"/>
  <c r="S28" i="5" s="1"/>
  <c r="R28" i="5"/>
  <c r="P29" i="5"/>
  <c r="Q29" i="5"/>
  <c r="S29" i="5" s="1"/>
  <c r="R29" i="5"/>
  <c r="P30" i="5"/>
  <c r="Q30" i="5"/>
  <c r="S30" i="5" s="1"/>
  <c r="R30" i="5"/>
  <c r="P31" i="5"/>
  <c r="Q31" i="5"/>
  <c r="S31" i="5" s="1"/>
  <c r="R31" i="5"/>
  <c r="P32" i="5"/>
  <c r="Q32" i="5"/>
  <c r="S32" i="5" s="1"/>
  <c r="R32" i="5"/>
  <c r="P33" i="5"/>
  <c r="Q33" i="5"/>
  <c r="R33" i="5"/>
  <c r="S33" i="5"/>
  <c r="P34" i="5"/>
  <c r="Q34" i="5"/>
  <c r="R34" i="5"/>
  <c r="S34" i="5"/>
  <c r="P35" i="5"/>
  <c r="Q35" i="5"/>
  <c r="R35" i="5"/>
  <c r="S35" i="5"/>
  <c r="P36" i="5"/>
  <c r="Q36" i="5"/>
  <c r="R36" i="5"/>
  <c r="S36" i="5"/>
  <c r="P37" i="5"/>
  <c r="Q37" i="5"/>
  <c r="R37" i="5"/>
  <c r="S37" i="5"/>
  <c r="P38" i="5"/>
  <c r="Q38" i="5"/>
  <c r="R38" i="5"/>
  <c r="S38" i="5"/>
  <c r="P39" i="5"/>
  <c r="Q39" i="5"/>
  <c r="R39" i="5"/>
  <c r="S39" i="5"/>
  <c r="P40" i="5"/>
  <c r="Q40" i="5"/>
  <c r="R40" i="5"/>
  <c r="S40" i="5"/>
  <c r="P41" i="5"/>
  <c r="Q41" i="5"/>
  <c r="R41" i="5"/>
  <c r="S41" i="5"/>
  <c r="P42" i="5"/>
  <c r="Q42" i="5"/>
  <c r="R42" i="5"/>
  <c r="S42" i="5"/>
  <c r="P43" i="5"/>
  <c r="Q43" i="5"/>
  <c r="R43" i="5"/>
  <c r="S43" i="5"/>
  <c r="P44" i="5"/>
  <c r="Q44" i="5"/>
  <c r="R44" i="5"/>
  <c r="S44" i="5"/>
  <c r="P45" i="5"/>
  <c r="Q45" i="5"/>
  <c r="R45" i="5"/>
  <c r="S45" i="5"/>
  <c r="P46" i="5"/>
  <c r="Q46" i="5"/>
  <c r="R46" i="5"/>
  <c r="S46" i="5"/>
  <c r="P47" i="5"/>
  <c r="Q47" i="5"/>
  <c r="R47" i="5"/>
  <c r="S47" i="5"/>
  <c r="P48" i="5"/>
  <c r="Q48" i="5"/>
  <c r="R48" i="5"/>
  <c r="S48" i="5"/>
  <c r="P49" i="5"/>
  <c r="Q49" i="5"/>
  <c r="R49" i="5"/>
  <c r="S49" i="5"/>
  <c r="P50" i="5"/>
  <c r="Q50" i="5"/>
  <c r="R50" i="5"/>
  <c r="S50" i="5"/>
  <c r="P51" i="5"/>
  <c r="Q51" i="5"/>
  <c r="R51" i="5"/>
  <c r="S51" i="5"/>
  <c r="P52" i="5"/>
  <c r="Q52" i="5"/>
  <c r="R52" i="5"/>
  <c r="S52" i="5"/>
  <c r="P53" i="5"/>
  <c r="Q53" i="5"/>
  <c r="R53" i="5"/>
  <c r="S53" i="5"/>
  <c r="P54" i="5"/>
  <c r="Q54" i="5"/>
  <c r="R54" i="5"/>
  <c r="S54" i="5"/>
  <c r="P55" i="5"/>
  <c r="Q55" i="5"/>
  <c r="R55" i="5"/>
  <c r="S55" i="5"/>
  <c r="P56" i="5"/>
  <c r="Q56" i="5"/>
  <c r="R56" i="5"/>
  <c r="S56" i="5"/>
  <c r="P57" i="5"/>
  <c r="Q57" i="5"/>
  <c r="R57" i="5"/>
  <c r="S57" i="5"/>
  <c r="P58" i="5"/>
  <c r="Q58" i="5"/>
  <c r="R58" i="5"/>
  <c r="S58" i="5"/>
  <c r="P59" i="5"/>
  <c r="Q59" i="5"/>
  <c r="R59" i="5"/>
  <c r="S59" i="5"/>
  <c r="P60" i="5"/>
  <c r="Q60" i="5"/>
  <c r="R60" i="5"/>
  <c r="S60" i="5"/>
  <c r="P61" i="5"/>
  <c r="Q61" i="5"/>
  <c r="R61" i="5"/>
  <c r="S61" i="5"/>
  <c r="P62" i="5"/>
  <c r="Q62" i="5"/>
  <c r="R62" i="5"/>
  <c r="S62" i="5"/>
  <c r="P63" i="5"/>
  <c r="Q63" i="5"/>
  <c r="R63" i="5"/>
  <c r="S63" i="5"/>
  <c r="P64" i="5"/>
  <c r="Q64" i="5"/>
  <c r="R64" i="5"/>
  <c r="S64" i="5"/>
  <c r="P65" i="5"/>
  <c r="Q65" i="5"/>
  <c r="R65" i="5"/>
  <c r="S65" i="5"/>
  <c r="P66" i="5"/>
  <c r="Q66" i="5"/>
  <c r="R66" i="5"/>
  <c r="S66" i="5"/>
  <c r="P67" i="5"/>
  <c r="Q67" i="5"/>
  <c r="R67" i="5"/>
  <c r="S67" i="5"/>
  <c r="P68" i="5"/>
  <c r="Q68" i="5"/>
  <c r="R68" i="5"/>
  <c r="S68" i="5"/>
  <c r="P69" i="5"/>
  <c r="Q69" i="5"/>
  <c r="R69" i="5"/>
  <c r="S69" i="5"/>
  <c r="P70" i="5"/>
  <c r="Q70" i="5"/>
  <c r="R70" i="5"/>
  <c r="S70" i="5"/>
  <c r="P71" i="5"/>
  <c r="Q71" i="5"/>
  <c r="R71" i="5"/>
  <c r="S71" i="5"/>
  <c r="P72" i="5"/>
  <c r="Q72" i="5"/>
  <c r="R72" i="5"/>
  <c r="S72" i="5"/>
  <c r="P73" i="5"/>
  <c r="Q73" i="5"/>
  <c r="R73" i="5"/>
  <c r="S73" i="5"/>
  <c r="P74" i="5"/>
  <c r="Q74" i="5"/>
  <c r="R74" i="5"/>
  <c r="S74" i="5"/>
  <c r="P75" i="5"/>
  <c r="Q75" i="5"/>
  <c r="R75" i="5"/>
  <c r="S75" i="5"/>
  <c r="P76" i="5"/>
  <c r="Q76" i="5"/>
  <c r="R76" i="5"/>
  <c r="S76" i="5"/>
  <c r="P77" i="5"/>
  <c r="Q77" i="5"/>
  <c r="R77" i="5"/>
  <c r="S77" i="5"/>
  <c r="P78" i="5"/>
  <c r="Q78" i="5"/>
  <c r="R78" i="5"/>
  <c r="S78" i="5"/>
  <c r="P79" i="5"/>
  <c r="Q79" i="5"/>
  <c r="R79" i="5"/>
  <c r="S79" i="5"/>
  <c r="P80" i="5"/>
  <c r="Q80" i="5"/>
  <c r="R80" i="5"/>
  <c r="S80" i="5"/>
  <c r="P81" i="5"/>
  <c r="Q81" i="5"/>
  <c r="R81" i="5"/>
  <c r="S81" i="5"/>
  <c r="N42" i="5"/>
  <c r="M42" i="5"/>
  <c r="L42" i="5"/>
  <c r="K42" i="5"/>
  <c r="J42" i="5"/>
  <c r="N49" i="5" l="1"/>
  <c r="M49" i="5"/>
  <c r="K49" i="5"/>
  <c r="J49" i="5"/>
  <c r="N50" i="5"/>
  <c r="M50" i="5"/>
  <c r="K50" i="5"/>
  <c r="J50" i="5"/>
  <c r="N69" i="5"/>
  <c r="M69" i="5"/>
  <c r="K69" i="5"/>
  <c r="J69" i="5"/>
  <c r="N30" i="5"/>
  <c r="M71" i="5"/>
  <c r="M70" i="5"/>
  <c r="K48" i="5"/>
  <c r="J48" i="5"/>
  <c r="N68" i="5"/>
  <c r="M68" i="5"/>
  <c r="L68" i="5"/>
  <c r="K68" i="5"/>
  <c r="J68" i="5"/>
  <c r="N41" i="5"/>
  <c r="M41" i="5"/>
  <c r="L41" i="5"/>
  <c r="K41" i="5"/>
  <c r="J41" i="5"/>
  <c r="N31" i="5"/>
  <c r="M31" i="5"/>
  <c r="L31" i="5"/>
  <c r="K31" i="5"/>
  <c r="J31" i="5"/>
  <c r="N29" i="5"/>
  <c r="M29" i="5"/>
  <c r="L29" i="5"/>
  <c r="K29" i="5"/>
  <c r="J29" i="5"/>
  <c r="N25" i="5"/>
  <c r="M25" i="5"/>
  <c r="L25" i="5"/>
  <c r="K25" i="5"/>
  <c r="J25" i="5"/>
  <c r="N23" i="5"/>
  <c r="M23" i="5"/>
  <c r="L23" i="5"/>
  <c r="K23" i="5"/>
  <c r="J23" i="5"/>
  <c r="N18" i="5"/>
  <c r="M18" i="5"/>
  <c r="K18" i="5"/>
  <c r="J18" i="5"/>
  <c r="N20" i="5"/>
  <c r="M20" i="5"/>
  <c r="L20" i="5"/>
  <c r="K20" i="5"/>
  <c r="J20" i="5"/>
  <c r="N19" i="5"/>
  <c r="M19" i="5"/>
  <c r="L19" i="5"/>
  <c r="J19" i="5"/>
  <c r="K19" i="5" l="1"/>
  <c r="H82" i="5"/>
  <c r="O82" i="5" l="1"/>
  <c r="I82" i="5"/>
  <c r="J82" i="5"/>
  <c r="K82" i="5"/>
  <c r="L82" i="5"/>
  <c r="M82" i="5"/>
  <c r="N82" i="5"/>
  <c r="Q13" i="5" l="1"/>
  <c r="Q82" i="5" s="1"/>
  <c r="S13" i="5" l="1"/>
  <c r="S82" i="5" s="1"/>
  <c r="R13" i="5"/>
  <c r="R82" i="5" s="1"/>
  <c r="P13" i="5"/>
  <c r="P82" i="5" s="1"/>
</calcChain>
</file>

<file path=xl/sharedStrings.xml><?xml version="1.0" encoding="utf-8"?>
<sst xmlns="http://schemas.openxmlformats.org/spreadsheetml/2006/main" count="241" uniqueCount="158">
  <si>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</si>
  <si>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</si>
  <si>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</si>
  <si>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</si>
  <si>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</si>
  <si>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</si>
  <si>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</si>
  <si>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</si>
  <si>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</si>
  <si>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</si>
  <si>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</si>
  <si>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</si>
  <si>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</si>
  <si>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</si>
  <si>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</si>
  <si>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</si>
  <si>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</si>
  <si>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</si>
  <si>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</si>
  <si>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</si>
  <si>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Riesgos Laborales (1.10%) (2*)</t>
  </si>
  <si>
    <t>DIRECCION GENERAL DE CONTABILIDAD GUBERNAMENTAL</t>
  </si>
  <si>
    <t>Tarj.</t>
  </si>
  <si>
    <t>Fecha del contrato</t>
  </si>
  <si>
    <t>IS/R              (Ley 11-92)     (1*)</t>
  </si>
  <si>
    <t>Director General</t>
  </si>
  <si>
    <t>Encargado Administrativo y Financiero</t>
  </si>
  <si>
    <t>TOTALES</t>
  </si>
  <si>
    <t>YONEVELY ANDREINA GUERRERO DIAZ</t>
  </si>
  <si>
    <t>SECRETARIA EJECUTIVA</t>
  </si>
  <si>
    <t>DEPARTAMENTO ADMINISTRATIVO Y FINANCIERO</t>
  </si>
  <si>
    <t>LUIS DARIO TERRERO MENDEZ</t>
  </si>
  <si>
    <t>ROSELIS ALBERTINA GOMEZ DE LA CRUZ</t>
  </si>
  <si>
    <t>COORDINADOR ADMINISTRATIVO</t>
  </si>
  <si>
    <t>ENC. DPTO. ADMINISTRATIVO Y FINANCIERO</t>
  </si>
  <si>
    <t>CARMIN RAFAELA PEREZ SOTO</t>
  </si>
  <si>
    <t>GENARO DOMINGO JIMENEZ NASSAR</t>
  </si>
  <si>
    <t>JOSE OSVALDO PIMENTEL ACOSTA</t>
  </si>
  <si>
    <t>LEONARDO ARTURO MARTINEZ BONILLA</t>
  </si>
  <si>
    <t>SABRINA ANGLON ROJAS</t>
  </si>
  <si>
    <t>JANNY EFRAIN CORONA NINA</t>
  </si>
  <si>
    <t>DIVISION SERVICIOS GENERALES</t>
  </si>
  <si>
    <t>DEPARTAMENTO RECURSOS HUMANOS</t>
  </si>
  <si>
    <t>DEPARTAMENTO PLANIFICACION Y DESARROLLO</t>
  </si>
  <si>
    <t>DEPARTAMENTO JURIDICO</t>
  </si>
  <si>
    <t>DIRECCION ANALISIS DE INFORMACION FINANCIERA</t>
  </si>
  <si>
    <t>DIVISION DE CONSOLIDACION SECTOR GOBIERNO CENTRAL</t>
  </si>
  <si>
    <t>CHOFER</t>
  </si>
  <si>
    <t>DIRECTOR  ANAL. DE INF. FINAN</t>
  </si>
  <si>
    <t>ANALISTA ECONOMICO FINANCIERO</t>
  </si>
  <si>
    <t>PARALEGAL</t>
  </si>
  <si>
    <t>ENC. DEPTO. JURIDICO</t>
  </si>
  <si>
    <t>Registro Dep. Adic. (4*)</t>
  </si>
  <si>
    <t>YSIDRO SURIEL AMPARO</t>
  </si>
  <si>
    <t>JONKIEL ANTONIO DIAZ MATOS</t>
  </si>
  <si>
    <t>RAFAEL EMILIO NERIS GUERRERO</t>
  </si>
  <si>
    <t>DEPARTAMENTO TECNOLOGIA DE LA INFORMACION Y COMUNICACION</t>
  </si>
  <si>
    <t>ENCARGADO DPTO. DE TECNOLOGIA DE LA INFORMACION</t>
  </si>
  <si>
    <t>DEPARTAMENTO COMUNICACIONES</t>
  </si>
  <si>
    <t>VICTOR JOSE MENDEZ CORTORREAL</t>
  </si>
  <si>
    <t>RAMON EDUARDO FELIZ CERDA</t>
  </si>
  <si>
    <t>MENSAJERO EXTERNO</t>
  </si>
  <si>
    <t>ASESOR (A)</t>
  </si>
  <si>
    <t>DIVISION CONTABILIDAD FINANCIERA INTITUCIONES DESCENTRALIZADAS, EMPRESAS PUBLICAS Y DE LA SEGURIDAD SOCIAL Y LAS MUNICIPALIDADES</t>
  </si>
  <si>
    <t>JOSEFINA GUILLEN ESPINAL</t>
  </si>
  <si>
    <t>ANYER PERDOMO CAMPUSANO</t>
  </si>
  <si>
    <t>ANALISTA CONTAB. FIN. INS. DES</t>
  </si>
  <si>
    <t>JOSE LUIS ROSARIO MARTINEZ</t>
  </si>
  <si>
    <t>MANUEL ENRIQUE PIÑEYRO PELLERANO</t>
  </si>
  <si>
    <t>ANALISTA DE CONSOLIDACION</t>
  </si>
  <si>
    <t>SHARINA STHEFANY MEDINA AZCONA</t>
  </si>
  <si>
    <t>ANALISTA DE COMPRAS Y CONTRATACIONES</t>
  </si>
  <si>
    <t>ENERCIDA OLIVA VENTURA MENA</t>
  </si>
  <si>
    <t>PERIODISTA</t>
  </si>
  <si>
    <t>ESTEFANI PATRICIA ENCARNACION NORBERTO</t>
  </si>
  <si>
    <t>ANALISTA DE DATOS</t>
  </si>
  <si>
    <t>YAHOSKA GIL DE JESUS</t>
  </si>
  <si>
    <t>DIONICIO FELIZ CASTRO</t>
  </si>
  <si>
    <t>ENCARGADO DIVISION</t>
  </si>
  <si>
    <t>JUSTO DE LA CRUZ ALMONTE</t>
  </si>
  <si>
    <t>CONSERJE</t>
  </si>
  <si>
    <t>WENDY SOLANO AGRAMONTE</t>
  </si>
  <si>
    <t>ANALISTA RECURSOS HUMANOS I</t>
  </si>
  <si>
    <t>JANCY ELIZABETH SANCHEZ MEJIA</t>
  </si>
  <si>
    <t>RECEPCIONISTA</t>
  </si>
  <si>
    <t>THALIA ALEXANDRA BUENO CABRAL</t>
  </si>
  <si>
    <t>SECRETARIA</t>
  </si>
  <si>
    <t>JUAN RAFAEL FCO. DE JESUS MENDEZ</t>
  </si>
  <si>
    <t>DIRECCION PROCESAMIENTO CONTABLE Y ESTADOS FINANCIEROS</t>
  </si>
  <si>
    <t>ZAAC CARABALLO PAREDES</t>
  </si>
  <si>
    <t>DIVISION CONTABILIDAD FINANCIERA GOBIERNO CENTRAL</t>
  </si>
  <si>
    <t>ANALISTA DEUDA PUBLICA</t>
  </si>
  <si>
    <t>LUZ MARIA DEL CARMEN AQUINO</t>
  </si>
  <si>
    <t>AUXILIAR DE CONTABILIDAD</t>
  </si>
  <si>
    <t>LISSA MARIEL MERCEDES GUZMAN</t>
  </si>
  <si>
    <t>DIVISION FINANCIERA</t>
  </si>
  <si>
    <t>HILLARY ESNERY BREA MERCADO</t>
  </si>
  <si>
    <t>FERMIN HIDALGO TATIS</t>
  </si>
  <si>
    <t>AUXILIAR ADMINISTRATIVO II</t>
  </si>
  <si>
    <t>YOCAURY RODRIGUEZ ORTIZ</t>
  </si>
  <si>
    <t>SOPORTE TECNICO INFORMATICO</t>
  </si>
  <si>
    <t>WANDA YOANELLY MORENO VASQUEZ</t>
  </si>
  <si>
    <t>DIVISION CONTABILIDAD PATRIMONIAL DEL GOBIERNO CENTRAL</t>
  </si>
  <si>
    <t>ANALISTA CONTABILIDAD PATRIMONIAL</t>
  </si>
  <si>
    <t>DOMINGO PASCUAL FAMILIA</t>
  </si>
  <si>
    <t>ELECTRICISTA</t>
  </si>
  <si>
    <t>MAYELIN REYES GONZALEZ</t>
  </si>
  <si>
    <t>AUXILIAR ADMINISTRATIVO I</t>
  </si>
  <si>
    <t xml:space="preserve">MICHAEL MIGUEL REYES ROSARIO </t>
  </si>
  <si>
    <t xml:space="preserve">ALEXANDRA MERAN SANTANA </t>
  </si>
  <si>
    <t xml:space="preserve">ESTEFANI ERCILIA BAEZ BAEZ </t>
  </si>
  <si>
    <t>YVITA ANTONETTE VILLALONA BACCHUS</t>
  </si>
  <si>
    <t>DAVIS PAREDES GARABITO</t>
  </si>
  <si>
    <t>CAROLYN ESTHER GOMEZ FERRRERAS</t>
  </si>
  <si>
    <t>MENSAJERO INTERNO</t>
  </si>
  <si>
    <t>COORD. DE PROYECTOS</t>
  </si>
  <si>
    <t>COORD. DE PRENSA</t>
  </si>
  <si>
    <t>GESTOR DE REDES SOCIALES</t>
  </si>
  <si>
    <t>DEPARTAMENTO DE RECURSOS HUMANOS</t>
  </si>
  <si>
    <t>AUXILIAR ADMINISTRATIVO</t>
  </si>
  <si>
    <t>DIRECCION DE NORMAS Y PROCEDIMIENTOS</t>
  </si>
  <si>
    <t xml:space="preserve">  Correspondiente al mes de abril año 2021</t>
  </si>
  <si>
    <t>Danys R. Lagual Sirí</t>
  </si>
  <si>
    <t>Encargada Recursos Humanos</t>
  </si>
  <si>
    <t>Luis Darío Terrero Méndez</t>
  </si>
  <si>
    <t>Félix Antonio Santana García</t>
  </si>
  <si>
    <t>ROSA MARIA JIMENEZ JIMENEZ</t>
  </si>
  <si>
    <t>SECCION DE CORRESPONDENCIA</t>
  </si>
  <si>
    <t>RAIZA LORENA NATERA BERNABED</t>
  </si>
  <si>
    <t>EMMANUEL DE OLEO SILVERIO</t>
  </si>
  <si>
    <t>PROGRAMADOR</t>
  </si>
  <si>
    <t>JOSE RAFAEL CEARA GUTIERREZ</t>
  </si>
  <si>
    <t>KEIMIRY YAMILKA MELLA BERNARD</t>
  </si>
  <si>
    <t>FRANCISCO WILSON VENTURA MARMOLEJOS</t>
  </si>
  <si>
    <t>ABOGADO (A) II</t>
  </si>
  <si>
    <t>BESAIDA SOLONIDA CASTILLO ENCARNACION</t>
  </si>
  <si>
    <t>ALEYDA DEL CARMEN ROSA NOLASCO</t>
  </si>
  <si>
    <t>BERENALDA CONTRERAS TAVERAS</t>
  </si>
  <si>
    <t>LEONOR CASIMIRA DEL ROSARIO ROJAS</t>
  </si>
  <si>
    <t>YAMILET CRISTINA PAULINO SOLER</t>
  </si>
  <si>
    <t>MARCIA ALTAGRACIA READ MARTINEZ</t>
  </si>
  <si>
    <t>YANET UCIA FLORES RAMIREZ DE DIAZ</t>
  </si>
  <si>
    <t>RUBEN DARIO ESTRELLA SANCHEZ</t>
  </si>
  <si>
    <t>COORDINADOR (A)</t>
  </si>
  <si>
    <t>FRANCISCO ALBERTO CUEVAS MEDINA</t>
  </si>
  <si>
    <t>MANUEL EMILIO CUEVAS</t>
  </si>
  <si>
    <t>ROBERTO MARTINEZ</t>
  </si>
  <si>
    <t>CELESTE MERCEDES BAEZ OVALLES</t>
  </si>
  <si>
    <t>DEPARTAMENTO ANALISIS E INTREPRETACION EJECUCION ECONOMICA-FINANCIERA</t>
  </si>
  <si>
    <t>HILDA ARASELIS CASTRO HUGGINS</t>
  </si>
  <si>
    <t>CRUZ PUENTE FIGUEREO</t>
  </si>
  <si>
    <t>LUIS ALBERTO DE LOS SANTOS MENES</t>
  </si>
  <si>
    <t>CRISILEISY DE JESUS OTAÑEZ VICIOSO</t>
  </si>
  <si>
    <t>ALBELIS MICHELLE BALBUENA MARTINEZ</t>
  </si>
  <si>
    <t>YANNA ENEROLISA PEREZ ALCANTARA</t>
  </si>
  <si>
    <t>JUAN ELVIS MONEGRO MEJIA</t>
  </si>
  <si>
    <t>ANALISTA SANEAMIENTO DE CUENTAS</t>
  </si>
  <si>
    <t>THELMA MUÑOZ EUSEBIO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</si>
</sst>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9" fillId="0" borderId="33" applyNumberFormat="0" applyFill="0" applyAlignment="0" applyProtection="0"/>
    <xf numFmtId="0" fontId="10" fillId="0" borderId="3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5" applyNumberFormat="0" applyAlignment="0" applyProtection="0"/>
    <xf numFmtId="0" fontId="15" fillId="7" borderId="36" applyNumberFormat="0" applyAlignment="0" applyProtection="0"/>
    <xf numFmtId="0" fontId="16" fillId="7" borderId="35" applyNumberFormat="0" applyAlignment="0" applyProtection="0"/>
    <xf numFmtId="0" fontId="17" fillId="0" borderId="37" applyNumberFormat="0" applyFill="0" applyAlignment="0" applyProtection="0"/>
    <xf numFmtId="0" fontId="18" fillId="8" borderId="3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39" applyNumberFormat="0" applyFont="0" applyAlignment="0" applyProtection="0"/>
  </cellStyleXfs>
  <cellXfs count="6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39" fontId="3" fillId="2" borderId="5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14" fontId="5" fillId="2" borderId="41" xfId="0" applyNumberFormat="1" applyFont="1" applyFill="1" applyBorder="1" applyAlignment="1">
      <alignment horizontal="center" vertical="center" wrapText="1"/>
    </xf>
    <xf numFmtId="14" fontId="5" fillId="0" borderId="41" xfId="0" applyNumberFormat="1" applyFont="1" applyFill="1" applyBorder="1" applyAlignment="1">
      <alignment horizontal="center"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2" borderId="42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660400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66"/>
  <sheetViews>
    <sheetView tabSelected="1" topLeftCell="E4" zoomScale="70" zoomScaleNormal="70" workbookViewId="0">
      <pane ySplit="9" topLeftCell="A79" activePane="bottomLeft" state="frozen"/>
      <selection activeCell="C4" sqref="C4"/>
      <selection pane="bottomLeft" activeCell="Q81" sqref="Q81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32.140625" customWidth="1"/>
    <col min="5" max="5" width="28.140625" customWidth="1"/>
    <col min="6" max="6" width="11.5703125" customWidth="1"/>
    <col min="7" max="7" width="11.140625" customWidth="1"/>
    <col min="8" max="8" width="16.28515625" customWidth="1"/>
    <col min="9" max="9" width="14.140625" customWidth="1"/>
    <col min="10" max="10" width="13" style="2" customWidth="1"/>
    <col min="11" max="11" width="14.4257812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42578125" style="2" customWidth="1"/>
    <col min="17" max="17" width="14.5703125" style="2" bestFit="1" customWidth="1"/>
    <col min="18" max="18" width="14.85546875" style="2" customWidth="1"/>
    <col min="19" max="19" width="16.42578125" style="2" customWidth="1"/>
    <col min="20" max="20" width="9.140625" style="2"/>
    <col min="21" max="21" width="11.85546875" style="2" customWidth="1"/>
    <col min="22" max="16384" width="9.140625" style="2"/>
  </cols>
  <sheetData>
    <row r="1" spans="1:19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0.25" customHeight="1" x14ac:dyDescent="0.2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 x14ac:dyDescent="0.2">
      <c r="A7" s="2"/>
      <c r="B7" s="63" t="s">
        <v>21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1:19" ht="27" customHeight="1" x14ac:dyDescent="0.2">
      <c r="A8" s="2"/>
      <c r="B8" s="43" t="s">
        <v>16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19" ht="23.25" customHeight="1" thickBot="1" x14ac:dyDescent="0.25">
      <c r="A9" s="2"/>
      <c r="B9" s="43" t="s">
        <v>121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30.75" customHeight="1" x14ac:dyDescent="0.2">
      <c r="B10" s="44" t="s">
        <v>15</v>
      </c>
      <c r="C10" s="61" t="s">
        <v>11</v>
      </c>
      <c r="D10" s="5"/>
      <c r="E10" s="5"/>
      <c r="F10" s="5"/>
      <c r="G10" s="16"/>
      <c r="H10" s="57" t="s">
        <v>13</v>
      </c>
      <c r="I10" s="57" t="s">
        <v>24</v>
      </c>
      <c r="J10" s="66" t="s">
        <v>8</v>
      </c>
      <c r="K10" s="66"/>
      <c r="L10" s="66"/>
      <c r="M10" s="66"/>
      <c r="N10" s="66"/>
      <c r="O10" s="66"/>
      <c r="P10" s="67"/>
      <c r="Q10" s="39" t="s">
        <v>2</v>
      </c>
      <c r="R10" s="40"/>
      <c r="S10" s="44" t="s">
        <v>14</v>
      </c>
    </row>
    <row r="11" spans="1:19" ht="31.5" customHeight="1" thickBot="1" x14ac:dyDescent="0.25">
      <c r="B11" s="45"/>
      <c r="C11" s="62"/>
      <c r="D11" s="6" t="s">
        <v>19</v>
      </c>
      <c r="E11" s="6" t="s">
        <v>12</v>
      </c>
      <c r="F11" s="53" t="s">
        <v>23</v>
      </c>
      <c r="G11" s="54"/>
      <c r="H11" s="58"/>
      <c r="I11" s="58"/>
      <c r="J11" s="47" t="s">
        <v>9</v>
      </c>
      <c r="K11" s="48"/>
      <c r="L11" s="49" t="s">
        <v>20</v>
      </c>
      <c r="M11" s="51" t="s">
        <v>10</v>
      </c>
      <c r="N11" s="52"/>
      <c r="O11" s="68" t="s">
        <v>52</v>
      </c>
      <c r="P11" s="64" t="s">
        <v>0</v>
      </c>
      <c r="Q11" s="41" t="s">
        <v>3</v>
      </c>
      <c r="R11" s="55" t="s">
        <v>1</v>
      </c>
      <c r="S11" s="45"/>
    </row>
    <row r="12" spans="1:19" ht="30.75" customHeight="1" thickBot="1" x14ac:dyDescent="0.25">
      <c r="A12" t="s">
        <v>22</v>
      </c>
      <c r="B12" s="46"/>
      <c r="C12" s="54"/>
      <c r="D12" s="15"/>
      <c r="E12" s="15"/>
      <c r="F12" s="15" t="s">
        <v>17</v>
      </c>
      <c r="G12" s="7" t="s">
        <v>18</v>
      </c>
      <c r="H12" s="59"/>
      <c r="I12" s="59"/>
      <c r="J12" s="8" t="s">
        <v>4</v>
      </c>
      <c r="K12" s="17" t="s">
        <v>5</v>
      </c>
      <c r="L12" s="50"/>
      <c r="M12" s="8" t="s">
        <v>6</v>
      </c>
      <c r="N12" s="17" t="s">
        <v>7</v>
      </c>
      <c r="O12" s="50"/>
      <c r="P12" s="65"/>
      <c r="Q12" s="42"/>
      <c r="R12" s="56"/>
      <c r="S12" s="46"/>
    </row>
    <row r="13" spans="1:19" ht="59.1" customHeight="1" x14ac:dyDescent="0.2">
      <c r="B13" s="35">
        <v>1</v>
      </c>
      <c r="C13" s="28" t="s">
        <v>28</v>
      </c>
      <c r="D13" s="28" t="s">
        <v>21</v>
      </c>
      <c r="E13" s="28" t="s">
        <v>29</v>
      </c>
      <c r="F13" s="29">
        <v>44256</v>
      </c>
      <c r="G13" s="30">
        <v>44621</v>
      </c>
      <c r="H13" s="31">
        <v>50000</v>
      </c>
      <c r="I13" s="31">
        <v>1854</v>
      </c>
      <c r="J13" s="31">
        <v>1435</v>
      </c>
      <c r="K13" s="31">
        <v>3550</v>
      </c>
      <c r="L13" s="32">
        <v>550</v>
      </c>
      <c r="M13" s="31">
        <v>1520</v>
      </c>
      <c r="N13" s="31">
        <v>3545</v>
      </c>
      <c r="O13" s="31"/>
      <c r="P13" s="31">
        <f t="shared" ref="P13:P72" si="0">SUM(J13:O13)</f>
        <v>10600</v>
      </c>
      <c r="Q13" s="31">
        <f t="shared" ref="Q13:Q72" si="1">J13+M13+O13+I13</f>
        <v>4809</v>
      </c>
      <c r="R13" s="31">
        <f t="shared" ref="R13:R72" si="2">K13+L13+N13</f>
        <v>7645</v>
      </c>
      <c r="S13" s="31">
        <f t="shared" ref="S13:S72" si="3">H13-Q13</f>
        <v>45191</v>
      </c>
    </row>
    <row r="14" spans="1:19" ht="59.1" customHeight="1" x14ac:dyDescent="0.2">
      <c r="B14" s="36">
        <v>2</v>
      </c>
      <c r="C14" s="19" t="s">
        <v>76</v>
      </c>
      <c r="D14" s="19" t="s">
        <v>21</v>
      </c>
      <c r="E14" s="19" t="s">
        <v>29</v>
      </c>
      <c r="F14" s="22">
        <v>44326</v>
      </c>
      <c r="G14" s="22">
        <v>44691</v>
      </c>
      <c r="H14" s="3">
        <v>50000</v>
      </c>
      <c r="I14" s="3">
        <v>1496.96</v>
      </c>
      <c r="J14" s="3">
        <v>1435</v>
      </c>
      <c r="K14" s="3">
        <v>3550</v>
      </c>
      <c r="L14" s="20">
        <v>550</v>
      </c>
      <c r="M14" s="3">
        <v>1520</v>
      </c>
      <c r="N14" s="3">
        <v>3545</v>
      </c>
      <c r="O14" s="3">
        <v>2380.2399999999998</v>
      </c>
      <c r="P14" s="3">
        <f t="shared" ref="P14:P77" si="4">SUM(J14:O14)</f>
        <v>12980.24</v>
      </c>
      <c r="Q14" s="3">
        <f t="shared" ref="Q14:Q77" si="5">J14+M14+O14+I14</f>
        <v>6832.2</v>
      </c>
      <c r="R14" s="3">
        <f t="shared" ref="R14:R77" si="6">K14+L14+N14</f>
        <v>7645</v>
      </c>
      <c r="S14" s="3">
        <f t="shared" ref="S14:S77" si="7">H14-Q14</f>
        <v>43167.8</v>
      </c>
    </row>
    <row r="15" spans="1:19" ht="59.1" customHeight="1" x14ac:dyDescent="0.2">
      <c r="B15" s="36">
        <v>3</v>
      </c>
      <c r="C15" s="19" t="s">
        <v>31</v>
      </c>
      <c r="D15" s="19" t="s">
        <v>30</v>
      </c>
      <c r="E15" s="27" t="s">
        <v>34</v>
      </c>
      <c r="F15" s="21">
        <v>44247</v>
      </c>
      <c r="G15" s="22">
        <v>44612</v>
      </c>
      <c r="H15" s="3">
        <v>175000</v>
      </c>
      <c r="I15" s="3">
        <v>30052.61</v>
      </c>
      <c r="J15" s="3">
        <v>5022.5</v>
      </c>
      <c r="K15" s="3">
        <v>12425</v>
      </c>
      <c r="L15" s="3">
        <v>593.21</v>
      </c>
      <c r="M15" s="3">
        <v>4098.53</v>
      </c>
      <c r="N15" s="3">
        <v>9558.74</v>
      </c>
      <c r="O15" s="3"/>
      <c r="P15" s="3">
        <f t="shared" si="4"/>
        <v>31697.979999999996</v>
      </c>
      <c r="Q15" s="3">
        <f t="shared" si="5"/>
        <v>39173.64</v>
      </c>
      <c r="R15" s="3">
        <f t="shared" si="6"/>
        <v>22576.949999999997</v>
      </c>
      <c r="S15" s="3">
        <f t="shared" si="7"/>
        <v>135826.35999999999</v>
      </c>
    </row>
    <row r="16" spans="1:19" ht="59.1" customHeight="1" x14ac:dyDescent="0.2">
      <c r="B16" s="36">
        <v>4</v>
      </c>
      <c r="C16" s="19" t="s">
        <v>126</v>
      </c>
      <c r="D16" s="19" t="s">
        <v>30</v>
      </c>
      <c r="E16" s="27" t="s">
        <v>62</v>
      </c>
      <c r="F16" s="21">
        <v>44228</v>
      </c>
      <c r="G16" s="22">
        <v>44409</v>
      </c>
      <c r="H16" s="3">
        <v>100000</v>
      </c>
      <c r="I16" s="3">
        <v>11807.84</v>
      </c>
      <c r="J16" s="3">
        <v>2870</v>
      </c>
      <c r="K16" s="3">
        <v>7100</v>
      </c>
      <c r="L16" s="3">
        <v>593.21</v>
      </c>
      <c r="M16" s="3">
        <v>3040</v>
      </c>
      <c r="N16" s="3">
        <v>7090</v>
      </c>
      <c r="O16" s="3"/>
      <c r="P16" s="3">
        <f t="shared" si="4"/>
        <v>20693.21</v>
      </c>
      <c r="Q16" s="3">
        <f t="shared" si="5"/>
        <v>17717.84</v>
      </c>
      <c r="R16" s="3">
        <f t="shared" si="6"/>
        <v>14783.21</v>
      </c>
      <c r="S16" s="3">
        <f t="shared" si="7"/>
        <v>82282.16</v>
      </c>
    </row>
    <row r="17" spans="2:19" ht="59.1" customHeight="1" x14ac:dyDescent="0.2">
      <c r="B17" s="36">
        <v>5</v>
      </c>
      <c r="C17" s="27" t="s">
        <v>106</v>
      </c>
      <c r="D17" s="27" t="s">
        <v>30</v>
      </c>
      <c r="E17" s="27" t="s">
        <v>107</v>
      </c>
      <c r="F17" s="21">
        <v>44179</v>
      </c>
      <c r="G17" s="22">
        <v>44361</v>
      </c>
      <c r="H17" s="3">
        <v>33000</v>
      </c>
      <c r="I17" s="3">
        <v>0</v>
      </c>
      <c r="J17" s="3">
        <v>947.1</v>
      </c>
      <c r="K17" s="3">
        <v>2343</v>
      </c>
      <c r="L17" s="3">
        <v>363</v>
      </c>
      <c r="M17" s="3">
        <v>1003.2</v>
      </c>
      <c r="N17" s="3">
        <v>2339.6999999999998</v>
      </c>
      <c r="O17" s="3">
        <v>1190.1199999999999</v>
      </c>
      <c r="P17" s="3">
        <f t="shared" si="4"/>
        <v>8186.12</v>
      </c>
      <c r="Q17" s="3">
        <f t="shared" si="5"/>
        <v>3140.42</v>
      </c>
      <c r="R17" s="3">
        <f t="shared" si="6"/>
        <v>5045.7</v>
      </c>
      <c r="S17" s="3">
        <f t="shared" si="7"/>
        <v>29859.58</v>
      </c>
    </row>
    <row r="18" spans="2:19" ht="59.1" customHeight="1" x14ac:dyDescent="0.2">
      <c r="B18" s="36">
        <v>6</v>
      </c>
      <c r="C18" s="34" t="s">
        <v>77</v>
      </c>
      <c r="D18" s="19" t="s">
        <v>95</v>
      </c>
      <c r="E18" s="34" t="s">
        <v>78</v>
      </c>
      <c r="F18" s="22">
        <v>44317</v>
      </c>
      <c r="G18" s="22">
        <v>44682</v>
      </c>
      <c r="H18" s="3">
        <v>90000</v>
      </c>
      <c r="I18" s="3">
        <v>9753.1200000000008</v>
      </c>
      <c r="J18" s="3">
        <f>+(2.87%)*H18</f>
        <v>2583</v>
      </c>
      <c r="K18" s="3">
        <f>+(7.1%)*H18</f>
        <v>6389.9999999999991</v>
      </c>
      <c r="L18" s="25">
        <v>593.21</v>
      </c>
      <c r="M18" s="3">
        <f>+(3.04%)*H18</f>
        <v>2736</v>
      </c>
      <c r="N18" s="3">
        <f>+(7.09%)*H18</f>
        <v>6381</v>
      </c>
      <c r="O18" s="3"/>
      <c r="P18" s="3">
        <f t="shared" si="4"/>
        <v>18683.21</v>
      </c>
      <c r="Q18" s="3">
        <f t="shared" si="5"/>
        <v>15072.12</v>
      </c>
      <c r="R18" s="3">
        <f t="shared" si="6"/>
        <v>13364.21</v>
      </c>
      <c r="S18" s="3">
        <f t="shared" si="7"/>
        <v>74927.88</v>
      </c>
    </row>
    <row r="19" spans="2:19" ht="59.1" customHeight="1" x14ac:dyDescent="0.2">
      <c r="B19" s="36">
        <v>7</v>
      </c>
      <c r="C19" s="19" t="s">
        <v>92</v>
      </c>
      <c r="D19" s="19" t="s">
        <v>95</v>
      </c>
      <c r="E19" s="19" t="s">
        <v>93</v>
      </c>
      <c r="F19" s="22">
        <v>44326</v>
      </c>
      <c r="G19" s="22">
        <v>44691</v>
      </c>
      <c r="H19" s="3">
        <v>35000</v>
      </c>
      <c r="I19" s="3">
        <v>0</v>
      </c>
      <c r="J19" s="3">
        <f>+(2.87%)*H19</f>
        <v>1004.5</v>
      </c>
      <c r="K19" s="3">
        <f t="shared" ref="K19" si="8">+(7.1%)*H19</f>
        <v>2485</v>
      </c>
      <c r="L19" s="3">
        <f>+(1.1%)*H19</f>
        <v>385.00000000000006</v>
      </c>
      <c r="M19" s="3">
        <f>+(3.04%)*H19</f>
        <v>1064</v>
      </c>
      <c r="N19" s="3">
        <f>+(7.09%)*H19</f>
        <v>2481.5</v>
      </c>
      <c r="O19" s="3"/>
      <c r="P19" s="3">
        <f t="shared" si="4"/>
        <v>7420</v>
      </c>
      <c r="Q19" s="3">
        <f t="shared" si="5"/>
        <v>2068.5</v>
      </c>
      <c r="R19" s="3">
        <f t="shared" si="6"/>
        <v>5351.5</v>
      </c>
      <c r="S19" s="3">
        <f t="shared" si="7"/>
        <v>32931.5</v>
      </c>
    </row>
    <row r="20" spans="2:19" ht="59.1" customHeight="1" x14ac:dyDescent="0.2">
      <c r="B20" s="36">
        <v>8</v>
      </c>
      <c r="C20" s="19" t="s">
        <v>94</v>
      </c>
      <c r="D20" s="19" t="s">
        <v>95</v>
      </c>
      <c r="E20" s="19" t="s">
        <v>98</v>
      </c>
      <c r="F20" s="22">
        <v>44326</v>
      </c>
      <c r="G20" s="22">
        <v>44691</v>
      </c>
      <c r="H20" s="3">
        <v>34000</v>
      </c>
      <c r="I20" s="3">
        <v>0</v>
      </c>
      <c r="J20" s="3">
        <f>+(2.87%)*H20</f>
        <v>975.8</v>
      </c>
      <c r="K20" s="3">
        <f t="shared" ref="K20" si="9">+(7.1%)*H20</f>
        <v>2414</v>
      </c>
      <c r="L20" s="3">
        <f>+(1.1%)*H20</f>
        <v>374.00000000000006</v>
      </c>
      <c r="M20" s="3">
        <f>+(3.04%)*H20</f>
        <v>1033.5999999999999</v>
      </c>
      <c r="N20" s="3">
        <f>+(7.09%)*H20</f>
        <v>2410.6000000000004</v>
      </c>
      <c r="O20" s="3"/>
      <c r="P20" s="3">
        <f t="shared" si="4"/>
        <v>7208</v>
      </c>
      <c r="Q20" s="3">
        <f t="shared" si="5"/>
        <v>2009.3999999999999</v>
      </c>
      <c r="R20" s="3">
        <f t="shared" si="6"/>
        <v>5198.6000000000004</v>
      </c>
      <c r="S20" s="3">
        <f t="shared" si="7"/>
        <v>31990.6</v>
      </c>
    </row>
    <row r="21" spans="2:19" ht="59.1" customHeight="1" x14ac:dyDescent="0.2">
      <c r="B21" s="36">
        <v>9</v>
      </c>
      <c r="C21" s="19" t="s">
        <v>54</v>
      </c>
      <c r="D21" s="19" t="s">
        <v>42</v>
      </c>
      <c r="E21" s="27" t="s">
        <v>71</v>
      </c>
      <c r="F21" s="22">
        <v>44276</v>
      </c>
      <c r="G21" s="22">
        <v>44641</v>
      </c>
      <c r="H21" s="25">
        <v>60000</v>
      </c>
      <c r="I21" s="25">
        <v>3486.68</v>
      </c>
      <c r="J21" s="25">
        <v>1722</v>
      </c>
      <c r="K21" s="25">
        <v>4260</v>
      </c>
      <c r="L21" s="25">
        <v>593.21</v>
      </c>
      <c r="M21" s="25">
        <v>1824</v>
      </c>
      <c r="N21" s="25">
        <v>4254</v>
      </c>
      <c r="O21" s="3"/>
      <c r="P21" s="3">
        <f t="shared" si="4"/>
        <v>12653.21</v>
      </c>
      <c r="Q21" s="3">
        <f t="shared" si="5"/>
        <v>7032.68</v>
      </c>
      <c r="R21" s="3">
        <f t="shared" si="6"/>
        <v>9107.2099999999991</v>
      </c>
      <c r="S21" s="3">
        <f t="shared" si="7"/>
        <v>52967.32</v>
      </c>
    </row>
    <row r="22" spans="2:19" ht="59.1" customHeight="1" x14ac:dyDescent="0.2">
      <c r="B22" s="36">
        <v>10</v>
      </c>
      <c r="C22" s="19" t="s">
        <v>108</v>
      </c>
      <c r="D22" s="27" t="s">
        <v>127</v>
      </c>
      <c r="E22" s="19" t="s">
        <v>114</v>
      </c>
      <c r="F22" s="21">
        <v>44166</v>
      </c>
      <c r="G22" s="22">
        <v>44348</v>
      </c>
      <c r="H22" s="3">
        <v>18000</v>
      </c>
      <c r="I22" s="3">
        <v>0</v>
      </c>
      <c r="J22" s="3">
        <v>516.6</v>
      </c>
      <c r="K22" s="3">
        <v>1278</v>
      </c>
      <c r="L22" s="3">
        <v>198</v>
      </c>
      <c r="M22" s="3">
        <v>547.20000000000005</v>
      </c>
      <c r="N22" s="3">
        <v>1276.2</v>
      </c>
      <c r="O22" s="3"/>
      <c r="P22" s="3">
        <f t="shared" si="4"/>
        <v>3816</v>
      </c>
      <c r="Q22" s="3">
        <f t="shared" si="5"/>
        <v>1063.8000000000002</v>
      </c>
      <c r="R22" s="3">
        <f t="shared" si="6"/>
        <v>2752.2</v>
      </c>
      <c r="S22" s="3">
        <f t="shared" si="7"/>
        <v>16936.2</v>
      </c>
    </row>
    <row r="23" spans="2:19" ht="59.1" customHeight="1" x14ac:dyDescent="0.2">
      <c r="B23" s="36">
        <v>11</v>
      </c>
      <c r="C23" s="19" t="s">
        <v>40</v>
      </c>
      <c r="D23" s="19" t="s">
        <v>41</v>
      </c>
      <c r="E23" s="27" t="s">
        <v>47</v>
      </c>
      <c r="F23" s="21">
        <v>44247</v>
      </c>
      <c r="G23" s="22">
        <v>44612</v>
      </c>
      <c r="H23" s="3">
        <v>26250</v>
      </c>
      <c r="I23" s="3">
        <v>0</v>
      </c>
      <c r="J23" s="3">
        <f>+(2.87%)*H23</f>
        <v>753.375</v>
      </c>
      <c r="K23" s="3">
        <f t="shared" ref="K23" si="10">+(7.1%)*H23</f>
        <v>1863.7499999999998</v>
      </c>
      <c r="L23" s="3">
        <f>+(1.1%)*H23</f>
        <v>288.75000000000006</v>
      </c>
      <c r="M23" s="3">
        <f>+(3.04%)*H23</f>
        <v>798</v>
      </c>
      <c r="N23" s="3">
        <f>+(7.09%)*H23</f>
        <v>1861.1250000000002</v>
      </c>
      <c r="O23" s="3"/>
      <c r="P23" s="3">
        <f t="shared" si="4"/>
        <v>5565</v>
      </c>
      <c r="Q23" s="3">
        <f t="shared" si="5"/>
        <v>1551.375</v>
      </c>
      <c r="R23" s="3">
        <f t="shared" si="6"/>
        <v>4013.625</v>
      </c>
      <c r="S23" s="3">
        <f t="shared" si="7"/>
        <v>24698.625</v>
      </c>
    </row>
    <row r="24" spans="2:19" ht="59.1" customHeight="1" x14ac:dyDescent="0.2">
      <c r="B24" s="36">
        <v>12</v>
      </c>
      <c r="C24" s="19" t="s">
        <v>53</v>
      </c>
      <c r="D24" s="19" t="s">
        <v>41</v>
      </c>
      <c r="E24" s="27" t="s">
        <v>47</v>
      </c>
      <c r="F24" s="22">
        <v>44283</v>
      </c>
      <c r="G24" s="22">
        <v>44648</v>
      </c>
      <c r="H24" s="3">
        <v>30000</v>
      </c>
      <c r="I24" s="3">
        <v>0</v>
      </c>
      <c r="J24" s="25">
        <v>861</v>
      </c>
      <c r="K24" s="25">
        <v>2130</v>
      </c>
      <c r="L24" s="26">
        <v>330</v>
      </c>
      <c r="M24" s="25">
        <v>912</v>
      </c>
      <c r="N24" s="25">
        <v>2127</v>
      </c>
      <c r="O24" s="3"/>
      <c r="P24" s="3">
        <f t="shared" si="4"/>
        <v>6360</v>
      </c>
      <c r="Q24" s="3">
        <f t="shared" si="5"/>
        <v>1773</v>
      </c>
      <c r="R24" s="3">
        <f t="shared" si="6"/>
        <v>4587</v>
      </c>
      <c r="S24" s="3">
        <f t="shared" si="7"/>
        <v>28227</v>
      </c>
    </row>
    <row r="25" spans="2:19" ht="59.1" customHeight="1" x14ac:dyDescent="0.2">
      <c r="B25" s="36">
        <v>13</v>
      </c>
      <c r="C25" s="34" t="s">
        <v>79</v>
      </c>
      <c r="D25" s="19" t="s">
        <v>41</v>
      </c>
      <c r="E25" s="27" t="s">
        <v>80</v>
      </c>
      <c r="F25" s="22">
        <v>44318</v>
      </c>
      <c r="G25" s="22">
        <v>44683</v>
      </c>
      <c r="H25" s="3">
        <v>16500</v>
      </c>
      <c r="I25" s="3">
        <v>0</v>
      </c>
      <c r="J25" s="3">
        <f>+(2.87%)*H25</f>
        <v>473.55</v>
      </c>
      <c r="K25" s="3">
        <f t="shared" ref="K25" si="11">+(7.1%)*H25</f>
        <v>1171.5</v>
      </c>
      <c r="L25" s="3">
        <f>+(1.1%)*H25</f>
        <v>181.50000000000003</v>
      </c>
      <c r="M25" s="3">
        <f>+(3.04%)*H25</f>
        <v>501.6</v>
      </c>
      <c r="N25" s="3">
        <f>+(7.09%)*H25</f>
        <v>1169.8500000000001</v>
      </c>
      <c r="O25" s="3"/>
      <c r="P25" s="3">
        <f t="shared" si="4"/>
        <v>3498</v>
      </c>
      <c r="Q25" s="3">
        <f t="shared" si="5"/>
        <v>975.15000000000009</v>
      </c>
      <c r="R25" s="3">
        <f t="shared" si="6"/>
        <v>2522.8500000000004</v>
      </c>
      <c r="S25" s="3">
        <f t="shared" si="7"/>
        <v>15524.85</v>
      </c>
    </row>
    <row r="26" spans="2:19" ht="59.1" customHeight="1" x14ac:dyDescent="0.2">
      <c r="B26" s="36">
        <v>14</v>
      </c>
      <c r="C26" s="34" t="s">
        <v>104</v>
      </c>
      <c r="D26" s="34" t="s">
        <v>41</v>
      </c>
      <c r="E26" s="27" t="s">
        <v>105</v>
      </c>
      <c r="F26" s="22">
        <v>44292</v>
      </c>
      <c r="G26" s="22">
        <v>44475</v>
      </c>
      <c r="H26" s="3">
        <v>12000</v>
      </c>
      <c r="I26" s="3">
        <v>1200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/>
      <c r="P26" s="3">
        <f t="shared" si="4"/>
        <v>0</v>
      </c>
      <c r="Q26" s="3">
        <f t="shared" si="5"/>
        <v>1200</v>
      </c>
      <c r="R26" s="3">
        <f t="shared" si="6"/>
        <v>0</v>
      </c>
      <c r="S26" s="3">
        <f t="shared" si="7"/>
        <v>10800</v>
      </c>
    </row>
    <row r="27" spans="2:19" ht="59.1" customHeight="1" x14ac:dyDescent="0.2">
      <c r="B27" s="36">
        <v>15</v>
      </c>
      <c r="C27" s="19" t="s">
        <v>32</v>
      </c>
      <c r="D27" s="27" t="s">
        <v>118</v>
      </c>
      <c r="E27" s="19" t="s">
        <v>33</v>
      </c>
      <c r="F27" s="21">
        <v>44262</v>
      </c>
      <c r="G27" s="22">
        <v>44627</v>
      </c>
      <c r="H27" s="3">
        <v>80000</v>
      </c>
      <c r="I27" s="3">
        <v>7400.87</v>
      </c>
      <c r="J27" s="3">
        <v>2296</v>
      </c>
      <c r="K27" s="3">
        <v>5680</v>
      </c>
      <c r="L27" s="3">
        <v>593.21</v>
      </c>
      <c r="M27" s="3">
        <v>2432</v>
      </c>
      <c r="N27" s="3">
        <v>5672</v>
      </c>
      <c r="O27" s="3"/>
      <c r="P27" s="3">
        <f t="shared" si="4"/>
        <v>16673.21</v>
      </c>
      <c r="Q27" s="3">
        <f t="shared" si="5"/>
        <v>12128.869999999999</v>
      </c>
      <c r="R27" s="3">
        <f t="shared" si="6"/>
        <v>11945.21</v>
      </c>
      <c r="S27" s="3">
        <f t="shared" si="7"/>
        <v>67871.13</v>
      </c>
    </row>
    <row r="28" spans="2:19" ht="59.1" customHeight="1" x14ac:dyDescent="0.2">
      <c r="B28" s="36">
        <v>16</v>
      </c>
      <c r="C28" s="19" t="s">
        <v>81</v>
      </c>
      <c r="D28" s="19" t="s">
        <v>42</v>
      </c>
      <c r="E28" s="34" t="s">
        <v>82</v>
      </c>
      <c r="F28" s="22">
        <v>44320</v>
      </c>
      <c r="G28" s="22">
        <v>44685</v>
      </c>
      <c r="H28" s="25">
        <v>60000</v>
      </c>
      <c r="I28" s="25">
        <v>3486.68</v>
      </c>
      <c r="J28" s="25">
        <v>1722</v>
      </c>
      <c r="K28" s="25">
        <v>4260</v>
      </c>
      <c r="L28" s="25">
        <v>593.21</v>
      </c>
      <c r="M28" s="25">
        <v>1824</v>
      </c>
      <c r="N28" s="25">
        <v>4254</v>
      </c>
      <c r="O28" s="3"/>
      <c r="P28" s="3">
        <f t="shared" si="4"/>
        <v>12653.21</v>
      </c>
      <c r="Q28" s="3">
        <f t="shared" si="5"/>
        <v>7032.68</v>
      </c>
      <c r="R28" s="3">
        <f t="shared" si="6"/>
        <v>9107.2099999999991</v>
      </c>
      <c r="S28" s="3">
        <f t="shared" si="7"/>
        <v>52967.32</v>
      </c>
    </row>
    <row r="29" spans="2:19" ht="59.1" customHeight="1" x14ac:dyDescent="0.2">
      <c r="B29" s="36">
        <v>17</v>
      </c>
      <c r="C29" s="19" t="s">
        <v>83</v>
      </c>
      <c r="D29" s="19" t="s">
        <v>42</v>
      </c>
      <c r="E29" s="34" t="s">
        <v>84</v>
      </c>
      <c r="F29" s="22">
        <v>44326</v>
      </c>
      <c r="G29" s="22">
        <v>44691</v>
      </c>
      <c r="H29" s="25">
        <v>35000</v>
      </c>
      <c r="I29" s="25">
        <v>0</v>
      </c>
      <c r="J29" s="3">
        <f>+(2.87%)*H29</f>
        <v>1004.5</v>
      </c>
      <c r="K29" s="3">
        <f t="shared" ref="K29" si="12">+(7.1%)*H29</f>
        <v>2485</v>
      </c>
      <c r="L29" s="3">
        <f>+(1.1%)*H29</f>
        <v>385.00000000000006</v>
      </c>
      <c r="M29" s="3">
        <f>+(3.04%)*H29</f>
        <v>1064</v>
      </c>
      <c r="N29" s="3">
        <f>+(7.09%)*H29</f>
        <v>2481.5</v>
      </c>
      <c r="O29" s="3"/>
      <c r="P29" s="3">
        <f t="shared" si="4"/>
        <v>7420</v>
      </c>
      <c r="Q29" s="3">
        <f t="shared" si="5"/>
        <v>2068.5</v>
      </c>
      <c r="R29" s="3">
        <f t="shared" si="6"/>
        <v>5351.5</v>
      </c>
      <c r="S29" s="3">
        <f t="shared" si="7"/>
        <v>32931.5</v>
      </c>
    </row>
    <row r="30" spans="2:19" ht="59.1" customHeight="1" x14ac:dyDescent="0.2">
      <c r="B30" s="36">
        <v>18</v>
      </c>
      <c r="C30" s="19" t="s">
        <v>55</v>
      </c>
      <c r="D30" s="19" t="s">
        <v>56</v>
      </c>
      <c r="E30" s="27" t="s">
        <v>57</v>
      </c>
      <c r="F30" s="21">
        <v>44269</v>
      </c>
      <c r="G30" s="22">
        <v>44634</v>
      </c>
      <c r="H30" s="24">
        <v>175000</v>
      </c>
      <c r="I30" s="24">
        <v>30052.61</v>
      </c>
      <c r="J30" s="24">
        <v>5022.5</v>
      </c>
      <c r="K30" s="24">
        <v>12425</v>
      </c>
      <c r="L30" s="25">
        <v>593.21</v>
      </c>
      <c r="M30" s="24">
        <v>9558.74</v>
      </c>
      <c r="N30" s="3">
        <f>+(7.09%)*H30</f>
        <v>12407.5</v>
      </c>
      <c r="O30" s="3"/>
      <c r="P30" s="3">
        <f t="shared" si="4"/>
        <v>40006.949999999997</v>
      </c>
      <c r="Q30" s="3">
        <f t="shared" si="5"/>
        <v>44633.85</v>
      </c>
      <c r="R30" s="3">
        <f t="shared" si="6"/>
        <v>25425.71</v>
      </c>
      <c r="S30" s="3">
        <f t="shared" si="7"/>
        <v>130366.15</v>
      </c>
    </row>
    <row r="31" spans="2:19" ht="59.1" customHeight="1" x14ac:dyDescent="0.2">
      <c r="B31" s="36">
        <v>19</v>
      </c>
      <c r="C31" s="19" t="s">
        <v>99</v>
      </c>
      <c r="D31" s="19" t="s">
        <v>56</v>
      </c>
      <c r="E31" s="27" t="s">
        <v>86</v>
      </c>
      <c r="F31" s="21">
        <v>44158</v>
      </c>
      <c r="G31" s="22">
        <v>44339</v>
      </c>
      <c r="H31" s="24">
        <v>35000</v>
      </c>
      <c r="I31" s="25">
        <v>0</v>
      </c>
      <c r="J31" s="3">
        <f>+(2.87%)*H31</f>
        <v>1004.5</v>
      </c>
      <c r="K31" s="3">
        <f t="shared" ref="K31" si="13">+(7.1%)*H31</f>
        <v>2485</v>
      </c>
      <c r="L31" s="3">
        <f>+(1.1%)*H31</f>
        <v>385.00000000000006</v>
      </c>
      <c r="M31" s="3">
        <f>+(3.04%)*H31</f>
        <v>1064</v>
      </c>
      <c r="N31" s="3">
        <f>+(7.09%)*H31</f>
        <v>2481.5</v>
      </c>
      <c r="O31" s="3"/>
      <c r="P31" s="3">
        <f t="shared" si="4"/>
        <v>7420</v>
      </c>
      <c r="Q31" s="3">
        <f t="shared" si="5"/>
        <v>2068.5</v>
      </c>
      <c r="R31" s="3">
        <f t="shared" si="6"/>
        <v>5351.5</v>
      </c>
      <c r="S31" s="3">
        <f t="shared" si="7"/>
        <v>32931.5</v>
      </c>
    </row>
    <row r="32" spans="2:19" ht="59.1" customHeight="1" x14ac:dyDescent="0.2">
      <c r="B32" s="36">
        <v>20</v>
      </c>
      <c r="C32" s="19" t="s">
        <v>128</v>
      </c>
      <c r="D32" s="19" t="s">
        <v>56</v>
      </c>
      <c r="E32" s="27" t="s">
        <v>100</v>
      </c>
      <c r="F32" s="21">
        <v>44238</v>
      </c>
      <c r="G32" s="22">
        <v>44419</v>
      </c>
      <c r="H32" s="24">
        <v>25000</v>
      </c>
      <c r="I32" s="3">
        <v>0</v>
      </c>
      <c r="J32" s="3">
        <v>717.5</v>
      </c>
      <c r="K32" s="3">
        <v>1775</v>
      </c>
      <c r="L32" s="20">
        <v>275</v>
      </c>
      <c r="M32" s="3">
        <v>760</v>
      </c>
      <c r="N32" s="3">
        <v>1772.5</v>
      </c>
      <c r="O32" s="3"/>
      <c r="P32" s="3">
        <f t="shared" si="4"/>
        <v>5300</v>
      </c>
      <c r="Q32" s="3">
        <f t="shared" si="5"/>
        <v>1477.5</v>
      </c>
      <c r="R32" s="3">
        <f t="shared" si="6"/>
        <v>3822.5</v>
      </c>
      <c r="S32" s="3">
        <f t="shared" si="7"/>
        <v>23522.5</v>
      </c>
    </row>
    <row r="33" spans="2:19" ht="59.1" customHeight="1" x14ac:dyDescent="0.2">
      <c r="B33" s="36">
        <v>21</v>
      </c>
      <c r="C33" s="19" t="s">
        <v>129</v>
      </c>
      <c r="D33" s="19" t="s">
        <v>56</v>
      </c>
      <c r="E33" s="27" t="s">
        <v>130</v>
      </c>
      <c r="F33" s="21">
        <v>44194</v>
      </c>
      <c r="G33" s="22">
        <v>44376</v>
      </c>
      <c r="H33" s="24">
        <v>60000</v>
      </c>
      <c r="I33" s="3">
        <v>3486.68</v>
      </c>
      <c r="J33" s="3">
        <v>1722</v>
      </c>
      <c r="K33" s="3">
        <v>4260</v>
      </c>
      <c r="L33" s="20">
        <v>593.21</v>
      </c>
      <c r="M33" s="3">
        <v>1824</v>
      </c>
      <c r="N33" s="3">
        <v>4254</v>
      </c>
      <c r="O33" s="3"/>
      <c r="P33" s="3">
        <f t="shared" si="4"/>
        <v>12653.21</v>
      </c>
      <c r="Q33" s="3">
        <f t="shared" si="5"/>
        <v>7032.68</v>
      </c>
      <c r="R33" s="3">
        <f t="shared" si="6"/>
        <v>9107.2099999999991</v>
      </c>
      <c r="S33" s="3">
        <f t="shared" si="7"/>
        <v>52967.32</v>
      </c>
    </row>
    <row r="34" spans="2:19" ht="59.1" customHeight="1" x14ac:dyDescent="0.2">
      <c r="B34" s="36">
        <v>22</v>
      </c>
      <c r="C34" s="19" t="s">
        <v>109</v>
      </c>
      <c r="D34" s="27" t="s">
        <v>43</v>
      </c>
      <c r="E34" s="19" t="s">
        <v>115</v>
      </c>
      <c r="F34" s="21">
        <v>44166</v>
      </c>
      <c r="G34" s="22">
        <v>44348</v>
      </c>
      <c r="H34" s="3">
        <v>75000</v>
      </c>
      <c r="I34" s="3">
        <v>6309.38</v>
      </c>
      <c r="J34" s="3">
        <v>2152.5</v>
      </c>
      <c r="K34" s="3">
        <v>5325</v>
      </c>
      <c r="L34" s="3">
        <v>593.21</v>
      </c>
      <c r="M34" s="3">
        <v>2280</v>
      </c>
      <c r="N34" s="3">
        <v>5317.5</v>
      </c>
      <c r="O34" s="3"/>
      <c r="P34" s="3">
        <f t="shared" si="4"/>
        <v>15668.21</v>
      </c>
      <c r="Q34" s="3">
        <f t="shared" si="5"/>
        <v>10741.880000000001</v>
      </c>
      <c r="R34" s="3">
        <f t="shared" si="6"/>
        <v>11235.71</v>
      </c>
      <c r="S34" s="3">
        <f t="shared" si="7"/>
        <v>64258.119999999995</v>
      </c>
    </row>
    <row r="35" spans="2:19" ht="59.1" customHeight="1" x14ac:dyDescent="0.2">
      <c r="B35" s="36">
        <v>23</v>
      </c>
      <c r="C35" s="19" t="s">
        <v>110</v>
      </c>
      <c r="D35" s="27" t="s">
        <v>58</v>
      </c>
      <c r="E35" s="19" t="s">
        <v>116</v>
      </c>
      <c r="F35" s="21">
        <v>44179</v>
      </c>
      <c r="G35" s="22">
        <v>44361</v>
      </c>
      <c r="H35" s="3">
        <v>75000</v>
      </c>
      <c r="I35" s="3">
        <v>6309.38</v>
      </c>
      <c r="J35" s="3">
        <v>2152.5</v>
      </c>
      <c r="K35" s="3">
        <v>5325</v>
      </c>
      <c r="L35" s="3">
        <v>593.21</v>
      </c>
      <c r="M35" s="3">
        <v>2280</v>
      </c>
      <c r="N35" s="3">
        <v>5317.5</v>
      </c>
      <c r="O35" s="3"/>
      <c r="P35" s="3">
        <f t="shared" si="4"/>
        <v>15668.21</v>
      </c>
      <c r="Q35" s="3">
        <f t="shared" si="5"/>
        <v>10741.880000000001</v>
      </c>
      <c r="R35" s="3">
        <f t="shared" si="6"/>
        <v>11235.71</v>
      </c>
      <c r="S35" s="3">
        <f t="shared" si="7"/>
        <v>64258.119999999995</v>
      </c>
    </row>
    <row r="36" spans="2:19" ht="59.1" customHeight="1" x14ac:dyDescent="0.2">
      <c r="B36" s="36">
        <v>24</v>
      </c>
      <c r="C36" s="19" t="s">
        <v>111</v>
      </c>
      <c r="D36" s="27" t="s">
        <v>58</v>
      </c>
      <c r="E36" s="19" t="s">
        <v>117</v>
      </c>
      <c r="F36" s="21">
        <v>44193</v>
      </c>
      <c r="G36" s="22">
        <v>44375</v>
      </c>
      <c r="H36" s="3">
        <v>45000</v>
      </c>
      <c r="I36" s="3">
        <v>1148.33</v>
      </c>
      <c r="J36" s="3">
        <v>1291.5</v>
      </c>
      <c r="K36" s="3">
        <v>3195</v>
      </c>
      <c r="L36" s="3">
        <v>495</v>
      </c>
      <c r="M36" s="3">
        <v>1368</v>
      </c>
      <c r="N36" s="3">
        <v>3190.5</v>
      </c>
      <c r="O36" s="3"/>
      <c r="P36" s="3">
        <f t="shared" si="4"/>
        <v>9540</v>
      </c>
      <c r="Q36" s="3">
        <f t="shared" si="5"/>
        <v>3807.83</v>
      </c>
      <c r="R36" s="3">
        <f t="shared" si="6"/>
        <v>6880.5</v>
      </c>
      <c r="S36" s="3">
        <f t="shared" si="7"/>
        <v>41192.17</v>
      </c>
    </row>
    <row r="37" spans="2:19" ht="59.1" customHeight="1" x14ac:dyDescent="0.2">
      <c r="B37" s="36">
        <v>25</v>
      </c>
      <c r="C37" s="19" t="s">
        <v>112</v>
      </c>
      <c r="D37" s="27" t="s">
        <v>58</v>
      </c>
      <c r="E37" s="19" t="s">
        <v>73</v>
      </c>
      <c r="F37" s="21">
        <v>44194</v>
      </c>
      <c r="G37" s="22">
        <v>44376</v>
      </c>
      <c r="H37" s="3">
        <v>50000</v>
      </c>
      <c r="I37" s="3">
        <v>1854</v>
      </c>
      <c r="J37" s="3">
        <v>1435</v>
      </c>
      <c r="K37" s="3">
        <v>3550</v>
      </c>
      <c r="L37" s="3">
        <v>550</v>
      </c>
      <c r="M37" s="3">
        <v>1520</v>
      </c>
      <c r="N37" s="3">
        <v>3545</v>
      </c>
      <c r="O37" s="3">
        <v>2380.2399999999998</v>
      </c>
      <c r="P37" s="3">
        <f t="shared" si="4"/>
        <v>12980.24</v>
      </c>
      <c r="Q37" s="3">
        <f t="shared" si="5"/>
        <v>7189.24</v>
      </c>
      <c r="R37" s="3">
        <f t="shared" si="6"/>
        <v>7645</v>
      </c>
      <c r="S37" s="3">
        <f t="shared" si="7"/>
        <v>42810.76</v>
      </c>
    </row>
    <row r="38" spans="2:19" ht="59.1" customHeight="1" x14ac:dyDescent="0.2">
      <c r="B38" s="36">
        <v>26</v>
      </c>
      <c r="C38" s="19" t="s">
        <v>59</v>
      </c>
      <c r="D38" s="19" t="s">
        <v>58</v>
      </c>
      <c r="E38" s="27" t="s">
        <v>61</v>
      </c>
      <c r="F38" s="22">
        <v>44270</v>
      </c>
      <c r="G38" s="22">
        <v>44635</v>
      </c>
      <c r="H38" s="25">
        <v>22000</v>
      </c>
      <c r="I38" s="3">
        <v>0</v>
      </c>
      <c r="J38" s="25">
        <v>631.4</v>
      </c>
      <c r="K38" s="25">
        <v>1562</v>
      </c>
      <c r="L38" s="25">
        <v>242</v>
      </c>
      <c r="M38" s="25">
        <v>668.8</v>
      </c>
      <c r="N38" s="25">
        <v>1559.8</v>
      </c>
      <c r="O38" s="3"/>
      <c r="P38" s="3">
        <f t="shared" si="4"/>
        <v>4664</v>
      </c>
      <c r="Q38" s="3">
        <f t="shared" si="5"/>
        <v>1300.1999999999998</v>
      </c>
      <c r="R38" s="3">
        <f t="shared" si="6"/>
        <v>3363.8</v>
      </c>
      <c r="S38" s="3">
        <f t="shared" si="7"/>
        <v>20699.8</v>
      </c>
    </row>
    <row r="39" spans="2:19" ht="59.1" customHeight="1" x14ac:dyDescent="0.2">
      <c r="B39" s="36">
        <v>27</v>
      </c>
      <c r="C39" s="19" t="s">
        <v>60</v>
      </c>
      <c r="D39" s="19" t="s">
        <v>58</v>
      </c>
      <c r="E39" s="27" t="s">
        <v>62</v>
      </c>
      <c r="F39" s="22">
        <v>44272</v>
      </c>
      <c r="G39" s="22">
        <v>44637</v>
      </c>
      <c r="H39" s="25">
        <v>60000</v>
      </c>
      <c r="I39" s="25">
        <v>3486.68</v>
      </c>
      <c r="J39" s="25">
        <v>1722</v>
      </c>
      <c r="K39" s="25">
        <v>4260</v>
      </c>
      <c r="L39" s="25">
        <v>593.21</v>
      </c>
      <c r="M39" s="25">
        <v>1824</v>
      </c>
      <c r="N39" s="25">
        <v>4254</v>
      </c>
      <c r="O39" s="3"/>
      <c r="P39" s="3">
        <f t="shared" si="4"/>
        <v>12653.21</v>
      </c>
      <c r="Q39" s="3">
        <f t="shared" si="5"/>
        <v>7032.68</v>
      </c>
      <c r="R39" s="3">
        <f t="shared" si="6"/>
        <v>9107.2099999999991</v>
      </c>
      <c r="S39" s="3">
        <f t="shared" si="7"/>
        <v>52967.32</v>
      </c>
    </row>
    <row r="40" spans="2:19" ht="59.1" customHeight="1" x14ac:dyDescent="0.2">
      <c r="B40" s="36">
        <v>28</v>
      </c>
      <c r="C40" s="19" t="s">
        <v>72</v>
      </c>
      <c r="D40" s="19" t="s">
        <v>58</v>
      </c>
      <c r="E40" s="27" t="s">
        <v>73</v>
      </c>
      <c r="F40" s="22">
        <v>44305</v>
      </c>
      <c r="G40" s="22">
        <v>44670</v>
      </c>
      <c r="H40" s="25">
        <v>45000</v>
      </c>
      <c r="I40" s="25">
        <v>1148.33</v>
      </c>
      <c r="J40" s="25">
        <v>1291.5</v>
      </c>
      <c r="K40" s="25">
        <v>3195</v>
      </c>
      <c r="L40" s="25">
        <v>495</v>
      </c>
      <c r="M40" s="25">
        <v>1368</v>
      </c>
      <c r="N40" s="25">
        <v>3190.5</v>
      </c>
      <c r="O40" s="3"/>
      <c r="P40" s="3">
        <f t="shared" si="4"/>
        <v>9540</v>
      </c>
      <c r="Q40" s="3">
        <f t="shared" si="5"/>
        <v>3807.83</v>
      </c>
      <c r="R40" s="3">
        <f t="shared" si="6"/>
        <v>6880.5</v>
      </c>
      <c r="S40" s="3">
        <f t="shared" si="7"/>
        <v>41192.17</v>
      </c>
    </row>
    <row r="41" spans="2:19" ht="59.1" customHeight="1" x14ac:dyDescent="0.2">
      <c r="B41" s="36">
        <v>29</v>
      </c>
      <c r="C41" s="19" t="s">
        <v>85</v>
      </c>
      <c r="D41" s="19" t="s">
        <v>58</v>
      </c>
      <c r="E41" s="34" t="s">
        <v>86</v>
      </c>
      <c r="F41" s="21">
        <v>44156</v>
      </c>
      <c r="G41" s="22">
        <v>44337</v>
      </c>
      <c r="H41" s="25">
        <v>35000</v>
      </c>
      <c r="I41" s="25">
        <v>0</v>
      </c>
      <c r="J41" s="3">
        <f>+(2.87%)*H41</f>
        <v>1004.5</v>
      </c>
      <c r="K41" s="3">
        <f t="shared" ref="K41" si="14">+(7.1%)*H41</f>
        <v>2485</v>
      </c>
      <c r="L41" s="3">
        <f>+(1.1%)*H41</f>
        <v>385.00000000000006</v>
      </c>
      <c r="M41" s="3">
        <f>+(3.04%)*H41</f>
        <v>1064</v>
      </c>
      <c r="N41" s="3">
        <f>+(7.09%)*H41</f>
        <v>2481.5</v>
      </c>
      <c r="O41" s="3"/>
      <c r="P41" s="3">
        <f t="shared" si="4"/>
        <v>7420</v>
      </c>
      <c r="Q41" s="3">
        <f t="shared" si="5"/>
        <v>2068.5</v>
      </c>
      <c r="R41" s="3">
        <f t="shared" si="6"/>
        <v>5351.5</v>
      </c>
      <c r="S41" s="3">
        <f t="shared" si="7"/>
        <v>32931.5</v>
      </c>
    </row>
    <row r="42" spans="2:19" ht="59.1" customHeight="1" x14ac:dyDescent="0.2">
      <c r="B42" s="36">
        <v>30</v>
      </c>
      <c r="C42" s="27" t="s">
        <v>157</v>
      </c>
      <c r="D42" s="19" t="s">
        <v>58</v>
      </c>
      <c r="E42" s="27" t="s">
        <v>98</v>
      </c>
      <c r="F42" s="21">
        <v>44194</v>
      </c>
      <c r="G42" s="22">
        <v>44376</v>
      </c>
      <c r="H42" s="25">
        <v>35000</v>
      </c>
      <c r="I42" s="25">
        <v>0</v>
      </c>
      <c r="J42" s="3">
        <f>+(2.87%)*H42</f>
        <v>1004.5</v>
      </c>
      <c r="K42" s="3">
        <f t="shared" ref="K42" si="15">+(7.1%)*H42</f>
        <v>2485</v>
      </c>
      <c r="L42" s="3">
        <f>+(1.1%)*H42</f>
        <v>385.00000000000006</v>
      </c>
      <c r="M42" s="3">
        <f>+(3.04%)*H42</f>
        <v>1064</v>
      </c>
      <c r="N42" s="3">
        <f>+(7.09%)*H42</f>
        <v>2481.5</v>
      </c>
      <c r="O42" s="3"/>
      <c r="P42" s="3">
        <f t="shared" si="4"/>
        <v>7420</v>
      </c>
      <c r="Q42" s="3">
        <f t="shared" si="5"/>
        <v>2068.5</v>
      </c>
      <c r="R42" s="3">
        <f t="shared" si="6"/>
        <v>5351.5</v>
      </c>
      <c r="S42" s="3">
        <f t="shared" si="7"/>
        <v>32931.5</v>
      </c>
    </row>
    <row r="43" spans="2:19" ht="59.1" customHeight="1" x14ac:dyDescent="0.2">
      <c r="B43" s="36">
        <v>31</v>
      </c>
      <c r="C43" s="19" t="s">
        <v>35</v>
      </c>
      <c r="D43" s="19" t="s">
        <v>44</v>
      </c>
      <c r="E43" s="27" t="s">
        <v>50</v>
      </c>
      <c r="F43" s="21">
        <v>44252</v>
      </c>
      <c r="G43" s="22">
        <v>44617</v>
      </c>
      <c r="H43" s="3">
        <v>34000</v>
      </c>
      <c r="I43" s="3">
        <v>0</v>
      </c>
      <c r="J43" s="3">
        <v>975.8</v>
      </c>
      <c r="K43" s="3">
        <v>2414</v>
      </c>
      <c r="L43" s="3">
        <v>374</v>
      </c>
      <c r="M43" s="3">
        <v>1033.5999999999999</v>
      </c>
      <c r="N43" s="3">
        <v>2410.6</v>
      </c>
      <c r="O43" s="3"/>
      <c r="P43" s="3">
        <f t="shared" si="4"/>
        <v>7208</v>
      </c>
      <c r="Q43" s="3">
        <f t="shared" si="5"/>
        <v>2009.3999999999999</v>
      </c>
      <c r="R43" s="3">
        <f t="shared" si="6"/>
        <v>5198.6000000000004</v>
      </c>
      <c r="S43" s="3">
        <f t="shared" si="7"/>
        <v>31990.6</v>
      </c>
    </row>
    <row r="44" spans="2:19" ht="59.1" customHeight="1" x14ac:dyDescent="0.2">
      <c r="B44" s="36">
        <v>32</v>
      </c>
      <c r="C44" s="19" t="s">
        <v>36</v>
      </c>
      <c r="D44" s="19" t="s">
        <v>44</v>
      </c>
      <c r="E44" s="19" t="s">
        <v>51</v>
      </c>
      <c r="F44" s="22">
        <v>44263</v>
      </c>
      <c r="G44" s="22">
        <v>44628</v>
      </c>
      <c r="H44" s="3">
        <v>175000</v>
      </c>
      <c r="I44" s="3">
        <v>30052.61</v>
      </c>
      <c r="J44" s="3">
        <v>5022.5</v>
      </c>
      <c r="K44" s="3">
        <v>12425</v>
      </c>
      <c r="L44" s="3">
        <v>593.21</v>
      </c>
      <c r="M44" s="3">
        <v>4098.53</v>
      </c>
      <c r="N44" s="3">
        <v>9558.74</v>
      </c>
      <c r="O44" s="3"/>
      <c r="P44" s="3">
        <f t="shared" si="4"/>
        <v>31697.979999999996</v>
      </c>
      <c r="Q44" s="3">
        <f t="shared" si="5"/>
        <v>39173.64</v>
      </c>
      <c r="R44" s="3">
        <f t="shared" si="6"/>
        <v>22576.949999999997</v>
      </c>
      <c r="S44" s="3">
        <f t="shared" si="7"/>
        <v>135826.35999999999</v>
      </c>
    </row>
    <row r="45" spans="2:19" ht="59.1" customHeight="1" x14ac:dyDescent="0.2">
      <c r="B45" s="36">
        <v>33</v>
      </c>
      <c r="C45" s="19" t="s">
        <v>131</v>
      </c>
      <c r="D45" s="19" t="s">
        <v>44</v>
      </c>
      <c r="E45" s="19" t="s">
        <v>134</v>
      </c>
      <c r="F45" s="21">
        <v>44558</v>
      </c>
      <c r="G45" s="22">
        <v>44375</v>
      </c>
      <c r="H45" s="3">
        <v>60000</v>
      </c>
      <c r="I45" s="3">
        <v>3486.68</v>
      </c>
      <c r="J45" s="3">
        <v>1722</v>
      </c>
      <c r="K45" s="3">
        <v>4260</v>
      </c>
      <c r="L45" s="3">
        <v>593.21</v>
      </c>
      <c r="M45" s="3">
        <v>1824</v>
      </c>
      <c r="N45" s="3">
        <v>4254</v>
      </c>
      <c r="O45" s="3"/>
      <c r="P45" s="3">
        <f t="shared" si="4"/>
        <v>12653.21</v>
      </c>
      <c r="Q45" s="3">
        <f t="shared" si="5"/>
        <v>7032.68</v>
      </c>
      <c r="R45" s="3">
        <f t="shared" si="6"/>
        <v>9107.2099999999991</v>
      </c>
      <c r="S45" s="3">
        <f t="shared" si="7"/>
        <v>52967.32</v>
      </c>
    </row>
    <row r="46" spans="2:19" ht="59.1" customHeight="1" x14ac:dyDescent="0.2">
      <c r="B46" s="36">
        <v>34</v>
      </c>
      <c r="C46" s="19" t="s">
        <v>132</v>
      </c>
      <c r="D46" s="19" t="s">
        <v>44</v>
      </c>
      <c r="E46" s="19" t="s">
        <v>134</v>
      </c>
      <c r="F46" s="21">
        <v>44558</v>
      </c>
      <c r="G46" s="22">
        <v>44375</v>
      </c>
      <c r="H46" s="3">
        <v>60000</v>
      </c>
      <c r="I46" s="3">
        <v>3486.68</v>
      </c>
      <c r="J46" s="3">
        <v>1722</v>
      </c>
      <c r="K46" s="3">
        <v>4260</v>
      </c>
      <c r="L46" s="3">
        <v>593.21</v>
      </c>
      <c r="M46" s="3">
        <v>1824</v>
      </c>
      <c r="N46" s="3">
        <v>4254</v>
      </c>
      <c r="O46" s="3"/>
      <c r="P46" s="3">
        <f t="shared" si="4"/>
        <v>12653.21</v>
      </c>
      <c r="Q46" s="3">
        <f t="shared" si="5"/>
        <v>7032.68</v>
      </c>
      <c r="R46" s="3">
        <f t="shared" si="6"/>
        <v>9107.2099999999991</v>
      </c>
      <c r="S46" s="3">
        <f t="shared" si="7"/>
        <v>52967.32</v>
      </c>
    </row>
    <row r="47" spans="2:19" ht="59.1" customHeight="1" x14ac:dyDescent="0.2">
      <c r="B47" s="36">
        <v>35</v>
      </c>
      <c r="C47" s="19" t="s">
        <v>133</v>
      </c>
      <c r="D47" s="19" t="s">
        <v>44</v>
      </c>
      <c r="E47" s="19" t="s">
        <v>134</v>
      </c>
      <c r="F47" s="21">
        <v>44558</v>
      </c>
      <c r="G47" s="22">
        <v>44375</v>
      </c>
      <c r="H47" s="3">
        <v>60000</v>
      </c>
      <c r="I47" s="3">
        <v>3486.68</v>
      </c>
      <c r="J47" s="3">
        <v>1722</v>
      </c>
      <c r="K47" s="3">
        <v>4260</v>
      </c>
      <c r="L47" s="3">
        <v>593.21</v>
      </c>
      <c r="M47" s="3">
        <v>1824</v>
      </c>
      <c r="N47" s="3">
        <v>4254</v>
      </c>
      <c r="O47" s="3"/>
      <c r="P47" s="3">
        <f t="shared" si="4"/>
        <v>12653.21</v>
      </c>
      <c r="Q47" s="3">
        <f t="shared" si="5"/>
        <v>7032.68</v>
      </c>
      <c r="R47" s="3">
        <f t="shared" si="6"/>
        <v>9107.2099999999991</v>
      </c>
      <c r="S47" s="3">
        <f t="shared" si="7"/>
        <v>52967.32</v>
      </c>
    </row>
    <row r="48" spans="2:19" ht="59.1" customHeight="1" x14ac:dyDescent="0.2">
      <c r="B48" s="36">
        <v>36</v>
      </c>
      <c r="C48" s="19" t="s">
        <v>87</v>
      </c>
      <c r="D48" s="19" t="s">
        <v>88</v>
      </c>
      <c r="E48" s="19" t="s">
        <v>62</v>
      </c>
      <c r="F48" s="21">
        <v>44125</v>
      </c>
      <c r="G48" s="22">
        <v>44337</v>
      </c>
      <c r="H48" s="3">
        <v>150000</v>
      </c>
      <c r="I48" s="3">
        <v>23981.99</v>
      </c>
      <c r="J48" s="3">
        <f>+(2.87%)*H48</f>
        <v>4305</v>
      </c>
      <c r="K48" s="3">
        <f t="shared" ref="K48:K49" si="16">+(7.1%)*H48</f>
        <v>10649.999999999998</v>
      </c>
      <c r="L48" s="25">
        <v>593.21</v>
      </c>
      <c r="M48" s="24">
        <v>4098.53</v>
      </c>
      <c r="N48" s="3">
        <v>9558.74</v>
      </c>
      <c r="O48" s="3"/>
      <c r="P48" s="3">
        <f t="shared" si="4"/>
        <v>29205.479999999996</v>
      </c>
      <c r="Q48" s="3">
        <f t="shared" si="5"/>
        <v>32385.52</v>
      </c>
      <c r="R48" s="3">
        <f t="shared" si="6"/>
        <v>20801.949999999997</v>
      </c>
      <c r="S48" s="3">
        <f t="shared" si="7"/>
        <v>117614.48</v>
      </c>
    </row>
    <row r="49" spans="2:19" ht="59.1" customHeight="1" x14ac:dyDescent="0.2">
      <c r="B49" s="36">
        <v>37</v>
      </c>
      <c r="C49" s="19" t="s">
        <v>89</v>
      </c>
      <c r="D49" s="19" t="s">
        <v>90</v>
      </c>
      <c r="E49" s="19" t="s">
        <v>91</v>
      </c>
      <c r="F49" s="22">
        <v>44326</v>
      </c>
      <c r="G49" s="22">
        <v>44691</v>
      </c>
      <c r="H49" s="3">
        <v>60000</v>
      </c>
      <c r="I49" s="25">
        <v>3486.68</v>
      </c>
      <c r="J49" s="3">
        <f>+(2.87%)*H49</f>
        <v>1722</v>
      </c>
      <c r="K49" s="3">
        <f t="shared" si="16"/>
        <v>4260</v>
      </c>
      <c r="L49" s="25">
        <v>593.21</v>
      </c>
      <c r="M49" s="3">
        <f>+(3.04%)*H49</f>
        <v>1824</v>
      </c>
      <c r="N49" s="3">
        <f>+(7.09%)*H49</f>
        <v>4254</v>
      </c>
      <c r="O49" s="25"/>
      <c r="P49" s="3">
        <f t="shared" si="4"/>
        <v>12653.21</v>
      </c>
      <c r="Q49" s="3">
        <f t="shared" si="5"/>
        <v>7032.68</v>
      </c>
      <c r="R49" s="3">
        <f t="shared" si="6"/>
        <v>9107.2099999999991</v>
      </c>
      <c r="S49" s="3">
        <f t="shared" si="7"/>
        <v>52967.32</v>
      </c>
    </row>
    <row r="50" spans="2:19" ht="59.1" customHeight="1" x14ac:dyDescent="0.2">
      <c r="B50" s="36">
        <v>38</v>
      </c>
      <c r="C50" s="19" t="s">
        <v>101</v>
      </c>
      <c r="D50" s="19" t="s">
        <v>102</v>
      </c>
      <c r="E50" s="27" t="s">
        <v>103</v>
      </c>
      <c r="F50" s="21">
        <v>44531</v>
      </c>
      <c r="G50" s="22">
        <v>44348</v>
      </c>
      <c r="H50" s="3">
        <v>60000</v>
      </c>
      <c r="I50" s="25">
        <v>3486.68</v>
      </c>
      <c r="J50" s="3">
        <f>+(2.87%)*H50</f>
        <v>1722</v>
      </c>
      <c r="K50" s="3">
        <f t="shared" ref="K50" si="17">+(7.1%)*H50</f>
        <v>4260</v>
      </c>
      <c r="L50" s="25">
        <v>593.21</v>
      </c>
      <c r="M50" s="3">
        <f>+(3.04%)*H50</f>
        <v>1824</v>
      </c>
      <c r="N50" s="3">
        <f>+(7.09%)*H50</f>
        <v>4254</v>
      </c>
      <c r="O50" s="25"/>
      <c r="P50" s="3">
        <f t="shared" si="4"/>
        <v>12653.21</v>
      </c>
      <c r="Q50" s="3">
        <f t="shared" si="5"/>
        <v>7032.68</v>
      </c>
      <c r="R50" s="3">
        <f t="shared" si="6"/>
        <v>9107.2099999999991</v>
      </c>
      <c r="S50" s="3">
        <f t="shared" si="7"/>
        <v>52967.32</v>
      </c>
    </row>
    <row r="51" spans="2:19" ht="59.1" customHeight="1" x14ac:dyDescent="0.2">
      <c r="B51" s="36">
        <v>39</v>
      </c>
      <c r="C51" s="19" t="s">
        <v>70</v>
      </c>
      <c r="D51" s="19" t="s">
        <v>102</v>
      </c>
      <c r="E51" s="27" t="s">
        <v>103</v>
      </c>
      <c r="F51" s="22">
        <v>44298</v>
      </c>
      <c r="G51" s="22">
        <v>44663</v>
      </c>
      <c r="H51" s="3">
        <v>60000</v>
      </c>
      <c r="I51" s="3">
        <v>3486.68</v>
      </c>
      <c r="J51" s="3">
        <v>1722</v>
      </c>
      <c r="K51" s="3">
        <v>4260</v>
      </c>
      <c r="L51" s="20">
        <v>593.21</v>
      </c>
      <c r="M51" s="3">
        <v>1824</v>
      </c>
      <c r="N51" s="3">
        <v>4254</v>
      </c>
      <c r="O51" s="3"/>
      <c r="P51" s="3">
        <f t="shared" si="4"/>
        <v>12653.21</v>
      </c>
      <c r="Q51" s="3">
        <f t="shared" si="5"/>
        <v>7032.68</v>
      </c>
      <c r="R51" s="3">
        <f t="shared" si="6"/>
        <v>9107.2099999999991</v>
      </c>
      <c r="S51" s="3">
        <f t="shared" si="7"/>
        <v>52967.32</v>
      </c>
    </row>
    <row r="52" spans="2:19" ht="59.1" customHeight="1" x14ac:dyDescent="0.2">
      <c r="B52" s="36">
        <v>40</v>
      </c>
      <c r="C52" s="19" t="s">
        <v>149</v>
      </c>
      <c r="D52" s="19" t="s">
        <v>102</v>
      </c>
      <c r="E52" s="27" t="s">
        <v>156</v>
      </c>
      <c r="F52" s="22">
        <v>44166</v>
      </c>
      <c r="G52" s="22">
        <v>44377</v>
      </c>
      <c r="H52" s="3">
        <v>60000</v>
      </c>
      <c r="I52" s="3">
        <v>3486.68</v>
      </c>
      <c r="J52" s="3">
        <v>1722</v>
      </c>
      <c r="K52" s="3">
        <v>4260</v>
      </c>
      <c r="L52" s="20">
        <v>593.21</v>
      </c>
      <c r="M52" s="3">
        <v>1824</v>
      </c>
      <c r="N52" s="3">
        <v>4254</v>
      </c>
      <c r="O52" s="3"/>
      <c r="P52" s="3">
        <f t="shared" si="4"/>
        <v>12653.21</v>
      </c>
      <c r="Q52" s="3">
        <f t="shared" si="5"/>
        <v>7032.68</v>
      </c>
      <c r="R52" s="3">
        <f t="shared" si="6"/>
        <v>9107.2099999999991</v>
      </c>
      <c r="S52" s="3">
        <f t="shared" si="7"/>
        <v>52967.32</v>
      </c>
    </row>
    <row r="53" spans="2:19" ht="59.1" customHeight="1" x14ac:dyDescent="0.2">
      <c r="B53" s="36">
        <v>41</v>
      </c>
      <c r="C53" s="19" t="s">
        <v>150</v>
      </c>
      <c r="D53" s="19" t="s">
        <v>102</v>
      </c>
      <c r="E53" s="27" t="s">
        <v>156</v>
      </c>
      <c r="F53" s="22">
        <v>44166</v>
      </c>
      <c r="G53" s="22">
        <v>44377</v>
      </c>
      <c r="H53" s="3">
        <v>60000</v>
      </c>
      <c r="I53" s="3">
        <v>3486.68</v>
      </c>
      <c r="J53" s="3">
        <v>1722</v>
      </c>
      <c r="K53" s="3">
        <v>4260</v>
      </c>
      <c r="L53" s="20">
        <v>593.21</v>
      </c>
      <c r="M53" s="3">
        <v>1824</v>
      </c>
      <c r="N53" s="3">
        <v>4254</v>
      </c>
      <c r="O53" s="3"/>
      <c r="P53" s="3">
        <f t="shared" si="4"/>
        <v>12653.21</v>
      </c>
      <c r="Q53" s="3">
        <f t="shared" si="5"/>
        <v>7032.68</v>
      </c>
      <c r="R53" s="3">
        <f t="shared" si="6"/>
        <v>9107.2099999999991</v>
      </c>
      <c r="S53" s="3">
        <f t="shared" si="7"/>
        <v>52967.32</v>
      </c>
    </row>
    <row r="54" spans="2:19" ht="59.1" customHeight="1" x14ac:dyDescent="0.2">
      <c r="B54" s="36">
        <v>42</v>
      </c>
      <c r="C54" s="19" t="s">
        <v>151</v>
      </c>
      <c r="D54" s="19" t="s">
        <v>102</v>
      </c>
      <c r="E54" s="27" t="s">
        <v>156</v>
      </c>
      <c r="F54" s="22">
        <v>44166</v>
      </c>
      <c r="G54" s="22">
        <v>44377</v>
      </c>
      <c r="H54" s="3">
        <v>60000</v>
      </c>
      <c r="I54" s="3">
        <v>3486.68</v>
      </c>
      <c r="J54" s="3">
        <v>1722</v>
      </c>
      <c r="K54" s="3">
        <v>4260</v>
      </c>
      <c r="L54" s="20">
        <v>593.21</v>
      </c>
      <c r="M54" s="3">
        <v>1824</v>
      </c>
      <c r="N54" s="3">
        <v>4254</v>
      </c>
      <c r="O54" s="3"/>
      <c r="P54" s="3">
        <f t="shared" si="4"/>
        <v>12653.21</v>
      </c>
      <c r="Q54" s="3">
        <f t="shared" si="5"/>
        <v>7032.68</v>
      </c>
      <c r="R54" s="3">
        <f t="shared" si="6"/>
        <v>9107.2099999999991</v>
      </c>
      <c r="S54" s="3">
        <f t="shared" si="7"/>
        <v>52967.32</v>
      </c>
    </row>
    <row r="55" spans="2:19" ht="59.1" customHeight="1" x14ac:dyDescent="0.2">
      <c r="B55" s="36">
        <v>43</v>
      </c>
      <c r="C55" s="19" t="s">
        <v>152</v>
      </c>
      <c r="D55" s="19" t="s">
        <v>102</v>
      </c>
      <c r="E55" s="27" t="s">
        <v>156</v>
      </c>
      <c r="F55" s="22">
        <v>44166</v>
      </c>
      <c r="G55" s="22">
        <v>44377</v>
      </c>
      <c r="H55" s="3">
        <v>60000</v>
      </c>
      <c r="I55" s="3">
        <v>3486.68</v>
      </c>
      <c r="J55" s="3">
        <v>1722</v>
      </c>
      <c r="K55" s="3">
        <v>4260</v>
      </c>
      <c r="L55" s="20">
        <v>593.21</v>
      </c>
      <c r="M55" s="3">
        <v>1824</v>
      </c>
      <c r="N55" s="3">
        <v>4254</v>
      </c>
      <c r="O55" s="3"/>
      <c r="P55" s="3">
        <f t="shared" si="4"/>
        <v>12653.21</v>
      </c>
      <c r="Q55" s="3">
        <f t="shared" si="5"/>
        <v>7032.68</v>
      </c>
      <c r="R55" s="3">
        <f t="shared" si="6"/>
        <v>9107.2099999999991</v>
      </c>
      <c r="S55" s="3">
        <f t="shared" si="7"/>
        <v>52967.32</v>
      </c>
    </row>
    <row r="56" spans="2:19" ht="59.1" customHeight="1" x14ac:dyDescent="0.2">
      <c r="B56" s="36">
        <v>44</v>
      </c>
      <c r="C56" s="19" t="s">
        <v>153</v>
      </c>
      <c r="D56" s="19" t="s">
        <v>102</v>
      </c>
      <c r="E56" s="27" t="s">
        <v>156</v>
      </c>
      <c r="F56" s="22">
        <v>44166</v>
      </c>
      <c r="G56" s="22">
        <v>44377</v>
      </c>
      <c r="H56" s="3">
        <v>60000</v>
      </c>
      <c r="I56" s="3">
        <v>3486.68</v>
      </c>
      <c r="J56" s="3">
        <v>1722</v>
      </c>
      <c r="K56" s="3">
        <v>4260</v>
      </c>
      <c r="L56" s="20">
        <v>593.21</v>
      </c>
      <c r="M56" s="3">
        <v>1824</v>
      </c>
      <c r="N56" s="3">
        <v>4254</v>
      </c>
      <c r="O56" s="3"/>
      <c r="P56" s="3">
        <f t="shared" si="4"/>
        <v>12653.21</v>
      </c>
      <c r="Q56" s="3">
        <f t="shared" si="5"/>
        <v>7032.68</v>
      </c>
      <c r="R56" s="3">
        <f t="shared" si="6"/>
        <v>9107.2099999999991</v>
      </c>
      <c r="S56" s="3">
        <f t="shared" si="7"/>
        <v>52967.32</v>
      </c>
    </row>
    <row r="57" spans="2:19" ht="59.1" customHeight="1" x14ac:dyDescent="0.2">
      <c r="B57" s="36">
        <v>45</v>
      </c>
      <c r="C57" s="19" t="s">
        <v>154</v>
      </c>
      <c r="D57" s="19" t="s">
        <v>102</v>
      </c>
      <c r="E57" s="27" t="s">
        <v>156</v>
      </c>
      <c r="F57" s="22">
        <v>44166</v>
      </c>
      <c r="G57" s="22">
        <v>44377</v>
      </c>
      <c r="H57" s="3">
        <v>60000</v>
      </c>
      <c r="I57" s="3">
        <v>3486.68</v>
      </c>
      <c r="J57" s="3">
        <v>1722</v>
      </c>
      <c r="K57" s="3">
        <v>4260</v>
      </c>
      <c r="L57" s="20">
        <v>593.21</v>
      </c>
      <c r="M57" s="3">
        <v>1824</v>
      </c>
      <c r="N57" s="3">
        <v>4254</v>
      </c>
      <c r="O57" s="3"/>
      <c r="P57" s="3">
        <f t="shared" si="4"/>
        <v>12653.21</v>
      </c>
      <c r="Q57" s="3">
        <f t="shared" si="5"/>
        <v>7032.68</v>
      </c>
      <c r="R57" s="3">
        <f t="shared" si="6"/>
        <v>9107.2099999999991</v>
      </c>
      <c r="S57" s="3">
        <f t="shared" si="7"/>
        <v>52967.32</v>
      </c>
    </row>
    <row r="58" spans="2:19" ht="59.1" customHeight="1" x14ac:dyDescent="0.2">
      <c r="B58" s="36">
        <v>46</v>
      </c>
      <c r="C58" s="19" t="s">
        <v>155</v>
      </c>
      <c r="D58" s="19" t="s">
        <v>102</v>
      </c>
      <c r="E58" s="27" t="s">
        <v>156</v>
      </c>
      <c r="F58" s="22">
        <v>44166</v>
      </c>
      <c r="G58" s="22">
        <v>44377</v>
      </c>
      <c r="H58" s="3">
        <v>60000</v>
      </c>
      <c r="I58" s="3">
        <v>3486.68</v>
      </c>
      <c r="J58" s="3">
        <v>1722</v>
      </c>
      <c r="K58" s="3">
        <v>4260</v>
      </c>
      <c r="L58" s="20">
        <v>593.21</v>
      </c>
      <c r="M58" s="3">
        <v>1824</v>
      </c>
      <c r="N58" s="3">
        <v>4254</v>
      </c>
      <c r="O58" s="3"/>
      <c r="P58" s="3">
        <f t="shared" si="4"/>
        <v>12653.21</v>
      </c>
      <c r="Q58" s="3">
        <f t="shared" si="5"/>
        <v>7032.68</v>
      </c>
      <c r="R58" s="3">
        <f t="shared" si="6"/>
        <v>9107.2099999999991</v>
      </c>
      <c r="S58" s="3">
        <f t="shared" si="7"/>
        <v>52967.32</v>
      </c>
    </row>
    <row r="59" spans="2:19" ht="63.95" customHeight="1" x14ac:dyDescent="0.2">
      <c r="B59" s="36">
        <v>47</v>
      </c>
      <c r="C59" s="19" t="s">
        <v>64</v>
      </c>
      <c r="D59" s="19" t="s">
        <v>66</v>
      </c>
      <c r="E59" s="19" t="s">
        <v>63</v>
      </c>
      <c r="F59" s="22">
        <v>44272</v>
      </c>
      <c r="G59" s="22">
        <v>44637</v>
      </c>
      <c r="H59" s="3">
        <v>60000</v>
      </c>
      <c r="I59" s="3">
        <v>3486.68</v>
      </c>
      <c r="J59" s="3">
        <v>1722</v>
      </c>
      <c r="K59" s="3">
        <v>4260</v>
      </c>
      <c r="L59" s="23">
        <v>593.21</v>
      </c>
      <c r="M59" s="3">
        <v>1824</v>
      </c>
      <c r="N59" s="3">
        <v>4254</v>
      </c>
      <c r="O59" s="3"/>
      <c r="P59" s="3">
        <f t="shared" si="4"/>
        <v>12653.21</v>
      </c>
      <c r="Q59" s="3">
        <f t="shared" si="5"/>
        <v>7032.68</v>
      </c>
      <c r="R59" s="3">
        <f t="shared" si="6"/>
        <v>9107.2099999999991</v>
      </c>
      <c r="S59" s="3">
        <f t="shared" si="7"/>
        <v>52967.32</v>
      </c>
    </row>
    <row r="60" spans="2:19" ht="63.95" customHeight="1" x14ac:dyDescent="0.2">
      <c r="B60" s="36">
        <v>48</v>
      </c>
      <c r="C60" s="19" t="s">
        <v>65</v>
      </c>
      <c r="D60" s="19" t="s">
        <v>66</v>
      </c>
      <c r="E60" s="19" t="s">
        <v>63</v>
      </c>
      <c r="F60" s="22">
        <v>44276</v>
      </c>
      <c r="G60" s="22">
        <v>44641</v>
      </c>
      <c r="H60" s="3">
        <v>60000</v>
      </c>
      <c r="I60" s="3">
        <v>3486.68</v>
      </c>
      <c r="J60" s="3">
        <v>1722</v>
      </c>
      <c r="K60" s="3">
        <v>4260</v>
      </c>
      <c r="L60" s="23">
        <v>593.21</v>
      </c>
      <c r="M60" s="3">
        <v>1824</v>
      </c>
      <c r="N60" s="3">
        <v>4254</v>
      </c>
      <c r="O60" s="3"/>
      <c r="P60" s="3">
        <f t="shared" si="4"/>
        <v>12653.21</v>
      </c>
      <c r="Q60" s="3">
        <f t="shared" si="5"/>
        <v>7032.68</v>
      </c>
      <c r="R60" s="3">
        <f t="shared" si="6"/>
        <v>9107.2099999999991</v>
      </c>
      <c r="S60" s="3">
        <f t="shared" si="7"/>
        <v>52967.32</v>
      </c>
    </row>
    <row r="61" spans="2:19" ht="63.95" customHeight="1" x14ac:dyDescent="0.2">
      <c r="B61" s="36">
        <v>49</v>
      </c>
      <c r="C61" s="19" t="s">
        <v>135</v>
      </c>
      <c r="D61" s="19" t="s">
        <v>66</v>
      </c>
      <c r="E61" s="19" t="s">
        <v>63</v>
      </c>
      <c r="F61" s="22">
        <v>44193</v>
      </c>
      <c r="G61" s="22">
        <v>44375</v>
      </c>
      <c r="H61" s="3">
        <v>60000</v>
      </c>
      <c r="I61" s="3">
        <v>3486.68</v>
      </c>
      <c r="J61" s="3">
        <v>1722</v>
      </c>
      <c r="K61" s="3">
        <v>4260</v>
      </c>
      <c r="L61" s="23">
        <v>593.21</v>
      </c>
      <c r="M61" s="3">
        <v>1824</v>
      </c>
      <c r="N61" s="3">
        <v>4254</v>
      </c>
      <c r="O61" s="3"/>
      <c r="P61" s="3">
        <f t="shared" si="4"/>
        <v>12653.21</v>
      </c>
      <c r="Q61" s="3">
        <f t="shared" si="5"/>
        <v>7032.68</v>
      </c>
      <c r="R61" s="3">
        <f t="shared" si="6"/>
        <v>9107.2099999999991</v>
      </c>
      <c r="S61" s="3">
        <f t="shared" si="7"/>
        <v>52967.32</v>
      </c>
    </row>
    <row r="62" spans="2:19" ht="63.95" customHeight="1" x14ac:dyDescent="0.2">
      <c r="B62" s="36">
        <v>50</v>
      </c>
      <c r="C62" s="19" t="s">
        <v>136</v>
      </c>
      <c r="D62" s="19" t="s">
        <v>66</v>
      </c>
      <c r="E62" s="19" t="s">
        <v>63</v>
      </c>
      <c r="F62" s="22">
        <v>44235</v>
      </c>
      <c r="G62" s="22">
        <v>44416</v>
      </c>
      <c r="H62" s="3">
        <v>60000</v>
      </c>
      <c r="I62" s="3">
        <v>3486.68</v>
      </c>
      <c r="J62" s="3">
        <v>1722</v>
      </c>
      <c r="K62" s="3">
        <v>4260</v>
      </c>
      <c r="L62" s="23">
        <v>593.21</v>
      </c>
      <c r="M62" s="3">
        <v>1824</v>
      </c>
      <c r="N62" s="3">
        <v>4254</v>
      </c>
      <c r="O62" s="3"/>
      <c r="P62" s="3">
        <f t="shared" si="4"/>
        <v>12653.21</v>
      </c>
      <c r="Q62" s="3">
        <f t="shared" si="5"/>
        <v>7032.68</v>
      </c>
      <c r="R62" s="3">
        <f t="shared" si="6"/>
        <v>9107.2099999999991</v>
      </c>
      <c r="S62" s="3">
        <f t="shared" si="7"/>
        <v>52967.32</v>
      </c>
    </row>
    <row r="63" spans="2:19" ht="63.95" customHeight="1" x14ac:dyDescent="0.2">
      <c r="B63" s="36">
        <v>51</v>
      </c>
      <c r="C63" s="19" t="s">
        <v>137</v>
      </c>
      <c r="D63" s="19" t="s">
        <v>66</v>
      </c>
      <c r="E63" s="19" t="s">
        <v>63</v>
      </c>
      <c r="F63" s="22">
        <v>44201</v>
      </c>
      <c r="G63" s="22">
        <v>44382</v>
      </c>
      <c r="H63" s="3">
        <v>60000</v>
      </c>
      <c r="I63" s="3">
        <v>3486.68</v>
      </c>
      <c r="J63" s="3">
        <v>1722</v>
      </c>
      <c r="K63" s="3">
        <v>4260</v>
      </c>
      <c r="L63" s="23">
        <v>593.21</v>
      </c>
      <c r="M63" s="3">
        <v>1824</v>
      </c>
      <c r="N63" s="3">
        <v>4254</v>
      </c>
      <c r="O63" s="3"/>
      <c r="P63" s="3">
        <f t="shared" si="4"/>
        <v>12653.21</v>
      </c>
      <c r="Q63" s="3">
        <f t="shared" si="5"/>
        <v>7032.68</v>
      </c>
      <c r="R63" s="3">
        <f t="shared" si="6"/>
        <v>9107.2099999999991</v>
      </c>
      <c r="S63" s="3">
        <f t="shared" si="7"/>
        <v>52967.32</v>
      </c>
    </row>
    <row r="64" spans="2:19" ht="63.95" customHeight="1" x14ac:dyDescent="0.2">
      <c r="B64" s="36">
        <v>52</v>
      </c>
      <c r="C64" s="19" t="s">
        <v>138</v>
      </c>
      <c r="D64" s="19" t="s">
        <v>66</v>
      </c>
      <c r="E64" s="19" t="s">
        <v>63</v>
      </c>
      <c r="F64" s="22">
        <v>44249</v>
      </c>
      <c r="G64" s="22">
        <v>44430</v>
      </c>
      <c r="H64" s="3">
        <v>60000</v>
      </c>
      <c r="I64" s="3">
        <v>3486.68</v>
      </c>
      <c r="J64" s="3">
        <v>1722</v>
      </c>
      <c r="K64" s="3">
        <v>4260</v>
      </c>
      <c r="L64" s="23">
        <v>593.21</v>
      </c>
      <c r="M64" s="3">
        <v>1824</v>
      </c>
      <c r="N64" s="3">
        <v>4254</v>
      </c>
      <c r="O64" s="3"/>
      <c r="P64" s="3">
        <f t="shared" si="4"/>
        <v>12653.21</v>
      </c>
      <c r="Q64" s="3">
        <f t="shared" si="5"/>
        <v>7032.68</v>
      </c>
      <c r="R64" s="3">
        <f t="shared" si="6"/>
        <v>9107.2099999999991</v>
      </c>
      <c r="S64" s="3">
        <f t="shared" si="7"/>
        <v>52967.32</v>
      </c>
    </row>
    <row r="65" spans="2:19" ht="63.95" customHeight="1" x14ac:dyDescent="0.2">
      <c r="B65" s="36">
        <v>53</v>
      </c>
      <c r="C65" s="19" t="s">
        <v>139</v>
      </c>
      <c r="D65" s="19" t="s">
        <v>66</v>
      </c>
      <c r="E65" s="19" t="s">
        <v>63</v>
      </c>
      <c r="F65" s="22">
        <v>44249</v>
      </c>
      <c r="G65" s="22">
        <v>44430</v>
      </c>
      <c r="H65" s="3">
        <v>60000</v>
      </c>
      <c r="I65" s="3">
        <v>3486.68</v>
      </c>
      <c r="J65" s="3">
        <v>1722</v>
      </c>
      <c r="K65" s="3">
        <v>4260</v>
      </c>
      <c r="L65" s="23">
        <v>593.21</v>
      </c>
      <c r="M65" s="3">
        <v>1824</v>
      </c>
      <c r="N65" s="3">
        <v>4254</v>
      </c>
      <c r="O65" s="3"/>
      <c r="P65" s="3">
        <f t="shared" si="4"/>
        <v>12653.21</v>
      </c>
      <c r="Q65" s="3">
        <f t="shared" si="5"/>
        <v>7032.68</v>
      </c>
      <c r="R65" s="3">
        <f t="shared" si="6"/>
        <v>9107.2099999999991</v>
      </c>
      <c r="S65" s="3">
        <f t="shared" si="7"/>
        <v>52967.32</v>
      </c>
    </row>
    <row r="66" spans="2:19" ht="59.1" customHeight="1" x14ac:dyDescent="0.2">
      <c r="B66" s="36">
        <v>54</v>
      </c>
      <c r="C66" s="19" t="s">
        <v>38</v>
      </c>
      <c r="D66" s="19" t="s">
        <v>45</v>
      </c>
      <c r="E66" s="19" t="s">
        <v>48</v>
      </c>
      <c r="F66" s="22">
        <v>44256</v>
      </c>
      <c r="G66" s="22">
        <v>44621</v>
      </c>
      <c r="H66" s="3">
        <v>175000</v>
      </c>
      <c r="I66" s="3">
        <v>30052.61</v>
      </c>
      <c r="J66" s="3">
        <v>5022.5</v>
      </c>
      <c r="K66" s="3">
        <v>12425</v>
      </c>
      <c r="L66" s="3">
        <v>593.21</v>
      </c>
      <c r="M66" s="3">
        <v>4098.53</v>
      </c>
      <c r="N66" s="3">
        <v>9558.74</v>
      </c>
      <c r="O66" s="3"/>
      <c r="P66" s="3">
        <f t="shared" si="4"/>
        <v>31697.979999999996</v>
      </c>
      <c r="Q66" s="3">
        <f t="shared" si="5"/>
        <v>39173.64</v>
      </c>
      <c r="R66" s="3">
        <f t="shared" si="6"/>
        <v>22576.949999999997</v>
      </c>
      <c r="S66" s="3">
        <f t="shared" si="7"/>
        <v>135826.35999999999</v>
      </c>
    </row>
    <row r="67" spans="2:19" ht="59.1" customHeight="1" x14ac:dyDescent="0.2">
      <c r="B67" s="36">
        <v>55</v>
      </c>
      <c r="C67" s="27" t="s">
        <v>74</v>
      </c>
      <c r="D67" s="19" t="s">
        <v>45</v>
      </c>
      <c r="E67" s="27" t="s">
        <v>75</v>
      </c>
      <c r="F67" s="22">
        <v>44305</v>
      </c>
      <c r="G67" s="22">
        <v>44670</v>
      </c>
      <c r="H67" s="3">
        <v>70000</v>
      </c>
      <c r="I67" s="3">
        <v>5368.48</v>
      </c>
      <c r="J67" s="3">
        <v>2009</v>
      </c>
      <c r="K67" s="3">
        <v>4970</v>
      </c>
      <c r="L67" s="3">
        <v>593.21</v>
      </c>
      <c r="M67" s="3">
        <v>2128</v>
      </c>
      <c r="N67" s="3">
        <v>4963</v>
      </c>
      <c r="O67" s="3"/>
      <c r="P67" s="3">
        <f t="shared" si="4"/>
        <v>14663.21</v>
      </c>
      <c r="Q67" s="3">
        <f t="shared" si="5"/>
        <v>9505.48</v>
      </c>
      <c r="R67" s="3">
        <f t="shared" si="6"/>
        <v>10526.21</v>
      </c>
      <c r="S67" s="3">
        <f t="shared" si="7"/>
        <v>60494.520000000004</v>
      </c>
    </row>
    <row r="68" spans="2:19" ht="59.1" customHeight="1" x14ac:dyDescent="0.2">
      <c r="B68" s="36">
        <v>56</v>
      </c>
      <c r="C68" s="27" t="s">
        <v>96</v>
      </c>
      <c r="D68" s="19" t="s">
        <v>45</v>
      </c>
      <c r="E68" s="27" t="s">
        <v>98</v>
      </c>
      <c r="F68" s="21">
        <v>44137</v>
      </c>
      <c r="G68" s="22">
        <v>44318</v>
      </c>
      <c r="H68" s="3">
        <v>34000</v>
      </c>
      <c r="I68" s="3">
        <v>0</v>
      </c>
      <c r="J68" s="3">
        <f>+(2.87%)*H68</f>
        <v>975.8</v>
      </c>
      <c r="K68" s="3">
        <f t="shared" ref="K68" si="18">+(7.1%)*H68</f>
        <v>2414</v>
      </c>
      <c r="L68" s="3">
        <f>+(1.1%)*H68</f>
        <v>374.00000000000006</v>
      </c>
      <c r="M68" s="3">
        <f>+(3.04%)*H68</f>
        <v>1033.5999999999999</v>
      </c>
      <c r="N68" s="3">
        <f>+(7.09%)*H68</f>
        <v>2410.6000000000004</v>
      </c>
      <c r="O68" s="3"/>
      <c r="P68" s="3">
        <f t="shared" si="4"/>
        <v>7208</v>
      </c>
      <c r="Q68" s="3">
        <f t="shared" si="5"/>
        <v>2009.3999999999999</v>
      </c>
      <c r="R68" s="3">
        <f t="shared" si="6"/>
        <v>5198.6000000000004</v>
      </c>
      <c r="S68" s="3">
        <f t="shared" si="7"/>
        <v>31990.6</v>
      </c>
    </row>
    <row r="69" spans="2:19" ht="59.1" customHeight="1" x14ac:dyDescent="0.2">
      <c r="B69" s="36">
        <v>57</v>
      </c>
      <c r="C69" s="27" t="s">
        <v>97</v>
      </c>
      <c r="D69" s="19" t="s">
        <v>45</v>
      </c>
      <c r="E69" s="27" t="s">
        <v>49</v>
      </c>
      <c r="F69" s="22">
        <v>44326</v>
      </c>
      <c r="G69" s="22">
        <v>44691</v>
      </c>
      <c r="H69" s="3">
        <v>60000</v>
      </c>
      <c r="I69" s="25">
        <v>3486.68</v>
      </c>
      <c r="J69" s="3">
        <f>+(2.87%)*H69</f>
        <v>1722</v>
      </c>
      <c r="K69" s="3">
        <f t="shared" ref="K69" si="19">+(7.1%)*H69</f>
        <v>4260</v>
      </c>
      <c r="L69" s="25">
        <v>593.21</v>
      </c>
      <c r="M69" s="3">
        <f>+(3.04%)*H69</f>
        <v>1824</v>
      </c>
      <c r="N69" s="3">
        <f>+(7.09%)*H69</f>
        <v>4254</v>
      </c>
      <c r="O69" s="25"/>
      <c r="P69" s="3">
        <f t="shared" si="4"/>
        <v>12653.21</v>
      </c>
      <c r="Q69" s="3">
        <f t="shared" si="5"/>
        <v>7032.68</v>
      </c>
      <c r="R69" s="3">
        <f t="shared" si="6"/>
        <v>9107.2099999999991</v>
      </c>
      <c r="S69" s="3">
        <f t="shared" si="7"/>
        <v>52967.32</v>
      </c>
    </row>
    <row r="70" spans="2:19" ht="59.1" customHeight="1" x14ac:dyDescent="0.2">
      <c r="B70" s="36">
        <v>58</v>
      </c>
      <c r="C70" s="19" t="s">
        <v>39</v>
      </c>
      <c r="D70" s="19" t="s">
        <v>46</v>
      </c>
      <c r="E70" s="19" t="s">
        <v>49</v>
      </c>
      <c r="F70" s="22">
        <v>44262</v>
      </c>
      <c r="G70" s="22">
        <v>44627</v>
      </c>
      <c r="H70" s="3">
        <v>60000</v>
      </c>
      <c r="I70" s="3">
        <v>3486.68</v>
      </c>
      <c r="J70" s="3">
        <v>1722</v>
      </c>
      <c r="K70" s="3">
        <v>4260</v>
      </c>
      <c r="L70" s="3">
        <v>593.21</v>
      </c>
      <c r="M70" s="3">
        <f>+(3.04%)*H70</f>
        <v>1824</v>
      </c>
      <c r="N70" s="3">
        <v>4254</v>
      </c>
      <c r="O70" s="3"/>
      <c r="P70" s="3">
        <f t="shared" si="4"/>
        <v>12653.21</v>
      </c>
      <c r="Q70" s="3">
        <f t="shared" si="5"/>
        <v>7032.68</v>
      </c>
      <c r="R70" s="3">
        <f t="shared" si="6"/>
        <v>9107.2099999999991</v>
      </c>
      <c r="S70" s="3">
        <f t="shared" si="7"/>
        <v>52967.32</v>
      </c>
    </row>
    <row r="71" spans="2:19" ht="59.1" customHeight="1" x14ac:dyDescent="0.2">
      <c r="B71" s="36">
        <v>59</v>
      </c>
      <c r="C71" s="19" t="s">
        <v>67</v>
      </c>
      <c r="D71" s="19" t="s">
        <v>46</v>
      </c>
      <c r="E71" s="19" t="s">
        <v>69</v>
      </c>
      <c r="F71" s="22">
        <v>44269</v>
      </c>
      <c r="G71" s="22">
        <v>44634</v>
      </c>
      <c r="H71" s="3">
        <v>60000</v>
      </c>
      <c r="I71" s="3">
        <v>3486.68</v>
      </c>
      <c r="J71" s="3">
        <v>1722</v>
      </c>
      <c r="K71" s="3">
        <v>4260</v>
      </c>
      <c r="L71" s="3">
        <v>593.21</v>
      </c>
      <c r="M71" s="3">
        <f>+(3.04%)*H71</f>
        <v>1824</v>
      </c>
      <c r="N71" s="3">
        <v>4254</v>
      </c>
      <c r="O71" s="3"/>
      <c r="P71" s="3">
        <f t="shared" si="4"/>
        <v>12653.21</v>
      </c>
      <c r="Q71" s="3">
        <f t="shared" si="5"/>
        <v>7032.68</v>
      </c>
      <c r="R71" s="3">
        <f t="shared" si="6"/>
        <v>9107.2099999999991</v>
      </c>
      <c r="S71" s="3">
        <f t="shared" si="7"/>
        <v>52967.32</v>
      </c>
    </row>
    <row r="72" spans="2:19" ht="49.5" customHeight="1" x14ac:dyDescent="0.2">
      <c r="B72" s="36">
        <v>60</v>
      </c>
      <c r="C72" s="19" t="s">
        <v>113</v>
      </c>
      <c r="D72" s="27" t="s">
        <v>45</v>
      </c>
      <c r="E72" s="19" t="s">
        <v>86</v>
      </c>
      <c r="F72" s="21">
        <v>44193</v>
      </c>
      <c r="G72" s="22">
        <v>44375</v>
      </c>
      <c r="H72" s="3">
        <v>42000</v>
      </c>
      <c r="I72" s="3">
        <v>724.92</v>
      </c>
      <c r="J72" s="3">
        <v>1205.4000000000001</v>
      </c>
      <c r="K72" s="3">
        <v>2982</v>
      </c>
      <c r="L72" s="3">
        <v>462</v>
      </c>
      <c r="M72" s="3">
        <v>1276.8</v>
      </c>
      <c r="N72" s="3">
        <v>2977.8</v>
      </c>
      <c r="O72" s="3"/>
      <c r="P72" s="3">
        <f t="shared" si="4"/>
        <v>8904</v>
      </c>
      <c r="Q72" s="3">
        <f t="shared" si="5"/>
        <v>3207.12</v>
      </c>
      <c r="R72" s="3">
        <f t="shared" si="6"/>
        <v>6421.8</v>
      </c>
      <c r="S72" s="3">
        <f t="shared" si="7"/>
        <v>38792.879999999997</v>
      </c>
    </row>
    <row r="73" spans="2:19" ht="49.5" customHeight="1" x14ac:dyDescent="0.2">
      <c r="B73" s="36">
        <v>61</v>
      </c>
      <c r="C73" s="19" t="s">
        <v>140</v>
      </c>
      <c r="D73" s="27" t="s">
        <v>45</v>
      </c>
      <c r="E73" s="19" t="s">
        <v>143</v>
      </c>
      <c r="F73" s="21">
        <v>44558</v>
      </c>
      <c r="G73" s="22">
        <v>44375</v>
      </c>
      <c r="H73" s="3">
        <v>80000</v>
      </c>
      <c r="I73" s="3">
        <v>7400.87</v>
      </c>
      <c r="J73" s="3">
        <v>2296</v>
      </c>
      <c r="K73" s="3">
        <v>5680</v>
      </c>
      <c r="L73" s="3">
        <v>593.21</v>
      </c>
      <c r="M73" s="3">
        <v>2432</v>
      </c>
      <c r="N73" s="3">
        <v>5672</v>
      </c>
      <c r="O73" s="3"/>
      <c r="P73" s="3">
        <f t="shared" si="4"/>
        <v>16673.21</v>
      </c>
      <c r="Q73" s="3">
        <f t="shared" si="5"/>
        <v>12128.869999999999</v>
      </c>
      <c r="R73" s="3">
        <f t="shared" si="6"/>
        <v>11945.21</v>
      </c>
      <c r="S73" s="3">
        <f t="shared" si="7"/>
        <v>67871.13</v>
      </c>
    </row>
    <row r="74" spans="2:19" ht="49.5" customHeight="1" x14ac:dyDescent="0.2">
      <c r="B74" s="36">
        <v>62</v>
      </c>
      <c r="C74" s="19" t="s">
        <v>141</v>
      </c>
      <c r="D74" s="27" t="s">
        <v>45</v>
      </c>
      <c r="E74" s="19" t="s">
        <v>143</v>
      </c>
      <c r="F74" s="21">
        <v>44558</v>
      </c>
      <c r="G74" s="22">
        <v>44375</v>
      </c>
      <c r="H74" s="3">
        <v>80000</v>
      </c>
      <c r="I74" s="3">
        <v>7400.87</v>
      </c>
      <c r="J74" s="3">
        <v>2296</v>
      </c>
      <c r="K74" s="3">
        <v>5680</v>
      </c>
      <c r="L74" s="3">
        <v>593.21</v>
      </c>
      <c r="M74" s="3">
        <v>2432</v>
      </c>
      <c r="N74" s="3">
        <v>5672</v>
      </c>
      <c r="O74" s="3"/>
      <c r="P74" s="3">
        <f t="shared" si="4"/>
        <v>16673.21</v>
      </c>
      <c r="Q74" s="3">
        <f t="shared" si="5"/>
        <v>12128.869999999999</v>
      </c>
      <c r="R74" s="3">
        <f t="shared" si="6"/>
        <v>11945.21</v>
      </c>
      <c r="S74" s="3">
        <f t="shared" si="7"/>
        <v>67871.13</v>
      </c>
    </row>
    <row r="75" spans="2:19" ht="49.5" customHeight="1" x14ac:dyDescent="0.2">
      <c r="B75" s="36">
        <v>63</v>
      </c>
      <c r="C75" s="19" t="s">
        <v>142</v>
      </c>
      <c r="D75" s="27" t="s">
        <v>45</v>
      </c>
      <c r="E75" s="19" t="s">
        <v>62</v>
      </c>
      <c r="F75" s="21">
        <v>44197</v>
      </c>
      <c r="G75" s="22">
        <v>44378</v>
      </c>
      <c r="H75" s="3">
        <v>125000</v>
      </c>
      <c r="I75" s="3">
        <v>17985.990000000002</v>
      </c>
      <c r="J75" s="3">
        <v>3587.5</v>
      </c>
      <c r="K75" s="3">
        <v>8875</v>
      </c>
      <c r="L75" s="3">
        <v>593.21</v>
      </c>
      <c r="M75" s="3">
        <v>3800</v>
      </c>
      <c r="N75" s="3">
        <v>8862.5</v>
      </c>
      <c r="O75" s="3"/>
      <c r="P75" s="3">
        <f t="shared" si="4"/>
        <v>25718.21</v>
      </c>
      <c r="Q75" s="3">
        <f t="shared" si="5"/>
        <v>25373.49</v>
      </c>
      <c r="R75" s="3">
        <f t="shared" si="6"/>
        <v>18330.71</v>
      </c>
      <c r="S75" s="3">
        <f t="shared" si="7"/>
        <v>99626.51</v>
      </c>
    </row>
    <row r="76" spans="2:19" ht="59.1" customHeight="1" x14ac:dyDescent="0.2">
      <c r="B76" s="36">
        <v>64</v>
      </c>
      <c r="C76" s="19" t="s">
        <v>68</v>
      </c>
      <c r="D76" s="27" t="s">
        <v>45</v>
      </c>
      <c r="E76" s="19" t="s">
        <v>69</v>
      </c>
      <c r="F76" s="22">
        <v>44283</v>
      </c>
      <c r="G76" s="22">
        <v>44648</v>
      </c>
      <c r="H76" s="3">
        <v>60000</v>
      </c>
      <c r="I76" s="3">
        <v>3486.68</v>
      </c>
      <c r="J76" s="3">
        <v>1722</v>
      </c>
      <c r="K76" s="3">
        <v>4260</v>
      </c>
      <c r="L76" s="3">
        <v>593.21</v>
      </c>
      <c r="M76" s="3">
        <v>1824</v>
      </c>
      <c r="N76" s="3">
        <v>4254</v>
      </c>
      <c r="O76" s="3"/>
      <c r="P76" s="3">
        <f t="shared" si="4"/>
        <v>12653.21</v>
      </c>
      <c r="Q76" s="3">
        <f t="shared" si="5"/>
        <v>7032.68</v>
      </c>
      <c r="R76" s="3">
        <f t="shared" si="6"/>
        <v>9107.2099999999991</v>
      </c>
      <c r="S76" s="3">
        <f t="shared" si="7"/>
        <v>52967.32</v>
      </c>
    </row>
    <row r="77" spans="2:19" ht="59.1" customHeight="1" x14ac:dyDescent="0.2">
      <c r="B77" s="36">
        <v>65</v>
      </c>
      <c r="C77" s="19" t="s">
        <v>144</v>
      </c>
      <c r="D77" s="27" t="s">
        <v>148</v>
      </c>
      <c r="E77" s="19" t="s">
        <v>49</v>
      </c>
      <c r="F77" s="21">
        <v>44554</v>
      </c>
      <c r="G77" s="22">
        <v>44371</v>
      </c>
      <c r="H77" s="3">
        <v>60000</v>
      </c>
      <c r="I77" s="3">
        <v>3486.68</v>
      </c>
      <c r="J77" s="3">
        <v>1722</v>
      </c>
      <c r="K77" s="3">
        <v>4260</v>
      </c>
      <c r="L77" s="3">
        <v>593.21</v>
      </c>
      <c r="M77" s="3">
        <v>1824</v>
      </c>
      <c r="N77" s="3">
        <v>4254</v>
      </c>
      <c r="O77" s="3"/>
      <c r="P77" s="3">
        <f t="shared" si="4"/>
        <v>12653.21</v>
      </c>
      <c r="Q77" s="3">
        <f t="shared" si="5"/>
        <v>7032.68</v>
      </c>
      <c r="R77" s="3">
        <f t="shared" si="6"/>
        <v>9107.2099999999991</v>
      </c>
      <c r="S77" s="3">
        <f t="shared" si="7"/>
        <v>52967.32</v>
      </c>
    </row>
    <row r="78" spans="2:19" ht="59.1" customHeight="1" x14ac:dyDescent="0.2">
      <c r="B78" s="36">
        <v>66</v>
      </c>
      <c r="C78" s="19" t="s">
        <v>145</v>
      </c>
      <c r="D78" s="27" t="s">
        <v>148</v>
      </c>
      <c r="E78" s="19" t="s">
        <v>49</v>
      </c>
      <c r="F78" s="21">
        <v>44554</v>
      </c>
      <c r="G78" s="22">
        <v>44371</v>
      </c>
      <c r="H78" s="3">
        <v>60000</v>
      </c>
      <c r="I78" s="3">
        <v>3486.68</v>
      </c>
      <c r="J78" s="3">
        <v>1722</v>
      </c>
      <c r="K78" s="3">
        <v>4260</v>
      </c>
      <c r="L78" s="3">
        <v>593.21</v>
      </c>
      <c r="M78" s="3">
        <v>1824</v>
      </c>
      <c r="N78" s="3">
        <v>4254</v>
      </c>
      <c r="O78" s="3"/>
      <c r="P78" s="3">
        <f t="shared" ref="P78:P81" si="20">SUM(J78:O78)</f>
        <v>12653.21</v>
      </c>
      <c r="Q78" s="3">
        <f t="shared" ref="Q78:Q81" si="21">J78+M78+O78+I78</f>
        <v>7032.68</v>
      </c>
      <c r="R78" s="3">
        <f t="shared" ref="R78:R81" si="22">K78+L78+N78</f>
        <v>9107.2099999999991</v>
      </c>
      <c r="S78" s="3">
        <f t="shared" ref="S78:S81" si="23">H78-Q78</f>
        <v>52967.32</v>
      </c>
    </row>
    <row r="79" spans="2:19" ht="59.1" customHeight="1" x14ac:dyDescent="0.2">
      <c r="B79" s="36">
        <v>67</v>
      </c>
      <c r="C79" s="19" t="s">
        <v>146</v>
      </c>
      <c r="D79" s="27" t="s">
        <v>148</v>
      </c>
      <c r="E79" s="19" t="s">
        <v>49</v>
      </c>
      <c r="F79" s="21">
        <v>44197</v>
      </c>
      <c r="G79" s="22">
        <v>44378</v>
      </c>
      <c r="H79" s="3">
        <v>60000</v>
      </c>
      <c r="I79" s="3">
        <v>3486.68</v>
      </c>
      <c r="J79" s="3">
        <v>1722</v>
      </c>
      <c r="K79" s="3">
        <v>4260</v>
      </c>
      <c r="L79" s="3">
        <v>593.21</v>
      </c>
      <c r="M79" s="3">
        <v>1824</v>
      </c>
      <c r="N79" s="3">
        <v>4254</v>
      </c>
      <c r="O79" s="3"/>
      <c r="P79" s="3">
        <f t="shared" si="20"/>
        <v>12653.21</v>
      </c>
      <c r="Q79" s="3">
        <f t="shared" si="21"/>
        <v>7032.68</v>
      </c>
      <c r="R79" s="3">
        <f t="shared" si="22"/>
        <v>9107.2099999999991</v>
      </c>
      <c r="S79" s="3">
        <f t="shared" si="23"/>
        <v>52967.32</v>
      </c>
    </row>
    <row r="80" spans="2:19" ht="59.1" customHeight="1" x14ac:dyDescent="0.2">
      <c r="B80" s="36">
        <v>68</v>
      </c>
      <c r="C80" s="19" t="s">
        <v>147</v>
      </c>
      <c r="D80" s="27" t="s">
        <v>148</v>
      </c>
      <c r="E80" s="19" t="s">
        <v>49</v>
      </c>
      <c r="F80" s="21">
        <v>44554</v>
      </c>
      <c r="G80" s="22">
        <v>44371</v>
      </c>
      <c r="H80" s="3">
        <v>60000</v>
      </c>
      <c r="I80" s="3">
        <v>3486.68</v>
      </c>
      <c r="J80" s="3">
        <v>1722</v>
      </c>
      <c r="K80" s="3">
        <v>4260</v>
      </c>
      <c r="L80" s="3">
        <v>593.21</v>
      </c>
      <c r="M80" s="3">
        <v>1824</v>
      </c>
      <c r="N80" s="3">
        <v>4254</v>
      </c>
      <c r="O80" s="3"/>
      <c r="P80" s="3">
        <f t="shared" si="20"/>
        <v>12653.21</v>
      </c>
      <c r="Q80" s="3">
        <f t="shared" si="21"/>
        <v>7032.68</v>
      </c>
      <c r="R80" s="3">
        <f t="shared" si="22"/>
        <v>9107.2099999999991</v>
      </c>
      <c r="S80" s="3">
        <f t="shared" si="23"/>
        <v>52967.32</v>
      </c>
    </row>
    <row r="81" spans="1:19" ht="59.1" customHeight="1" thickBot="1" x14ac:dyDescent="0.25">
      <c r="B81" s="36">
        <v>69</v>
      </c>
      <c r="C81" s="19" t="s">
        <v>37</v>
      </c>
      <c r="D81" s="27" t="s">
        <v>120</v>
      </c>
      <c r="E81" s="27" t="s">
        <v>119</v>
      </c>
      <c r="F81" s="21">
        <v>44256</v>
      </c>
      <c r="G81" s="22">
        <v>44621</v>
      </c>
      <c r="H81" s="3">
        <v>34000</v>
      </c>
      <c r="I81" s="3">
        <v>0</v>
      </c>
      <c r="J81" s="3">
        <v>975</v>
      </c>
      <c r="K81" s="3">
        <v>2414</v>
      </c>
      <c r="L81" s="20">
        <v>374</v>
      </c>
      <c r="M81" s="3">
        <v>1033.5999999999999</v>
      </c>
      <c r="N81" s="3">
        <v>2410.6</v>
      </c>
      <c r="O81" s="3"/>
      <c r="P81" s="33">
        <f t="shared" si="20"/>
        <v>7207.2000000000007</v>
      </c>
      <c r="Q81" s="33">
        <f t="shared" si="21"/>
        <v>2008.6</v>
      </c>
      <c r="R81" s="33">
        <f t="shared" si="22"/>
        <v>5198.6000000000004</v>
      </c>
      <c r="S81" s="33">
        <f t="shared" si="23"/>
        <v>31991.4</v>
      </c>
    </row>
    <row r="82" spans="1:19" ht="30.75" customHeight="1" thickBot="1" x14ac:dyDescent="0.25">
      <c r="B82" s="38" t="s">
        <v>27</v>
      </c>
      <c r="C82" s="38"/>
      <c r="D82" s="38"/>
      <c r="E82" s="38"/>
      <c r="F82" s="38"/>
      <c r="G82" s="38"/>
      <c r="H82" s="18">
        <f t="shared" ref="H82:S82" si="24">SUM(H13:H81)</f>
        <v>4320750</v>
      </c>
      <c r="I82" s="18">
        <f t="shared" si="24"/>
        <v>344929.52999999974</v>
      </c>
      <c r="J82" s="18">
        <f t="shared" si="24"/>
        <v>123660.325</v>
      </c>
      <c r="K82" s="18">
        <f t="shared" si="24"/>
        <v>305921.25</v>
      </c>
      <c r="L82" s="18">
        <f t="shared" si="24"/>
        <v>35688.909999999967</v>
      </c>
      <c r="M82" s="18">
        <f t="shared" si="24"/>
        <v>131098.86000000002</v>
      </c>
      <c r="N82" s="18">
        <f t="shared" si="24"/>
        <v>295867.83499999996</v>
      </c>
      <c r="O82" s="18">
        <f t="shared" si="24"/>
        <v>5950.5999999999995</v>
      </c>
      <c r="P82" s="18">
        <f t="shared" si="24"/>
        <v>898187.77999999921</v>
      </c>
      <c r="Q82" s="18">
        <f t="shared" si="24"/>
        <v>605639.31500000006</v>
      </c>
      <c r="R82" s="18">
        <f t="shared" si="24"/>
        <v>637477.99500000011</v>
      </c>
      <c r="S82" s="18">
        <f t="shared" si="24"/>
        <v>3715110.6849999963</v>
      </c>
    </row>
    <row r="83" spans="1:19" ht="20.100000000000001" customHeight="1" x14ac:dyDescent="0.2">
      <c r="A83" s="2"/>
      <c r="B83" s="10"/>
      <c r="C83" s="11"/>
      <c r="D83" s="11"/>
      <c r="E83" s="11"/>
      <c r="F83" s="11"/>
      <c r="G83" s="11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ht="20.100000000000001" customHeight="1" x14ac:dyDescent="0.2">
      <c r="A84" s="2"/>
      <c r="B84" s="10"/>
      <c r="C84" s="11"/>
      <c r="D84" s="11"/>
      <c r="E84" s="11"/>
      <c r="F84" s="11"/>
      <c r="G84" s="11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ht="20.100000000000001" customHeight="1" x14ac:dyDescent="0.2">
      <c r="A85" s="2"/>
      <c r="B85" s="10"/>
      <c r="C85" s="11"/>
      <c r="D85" s="11"/>
      <c r="E85" s="11"/>
      <c r="F85" s="11"/>
      <c r="G85" s="11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ht="20.100000000000001" customHeight="1" x14ac:dyDescent="0.2">
      <c r="A86" s="2"/>
      <c r="C86" s="4"/>
      <c r="D86" s="2"/>
      <c r="E86" s="2"/>
      <c r="F86" s="2"/>
      <c r="G86" s="2"/>
      <c r="H86" s="2"/>
      <c r="I86" s="2"/>
    </row>
    <row r="87" spans="1:19" ht="20.100000000000001" customHeight="1" x14ac:dyDescent="0.2">
      <c r="A87" s="2"/>
      <c r="C87" s="14" t="s">
        <v>122</v>
      </c>
      <c r="D87" s="2"/>
      <c r="E87" s="2"/>
      <c r="F87" s="2"/>
      <c r="G87" s="2"/>
      <c r="H87" s="2"/>
      <c r="I87" s="2"/>
    </row>
    <row r="88" spans="1:19" ht="20.100000000000001" customHeight="1" x14ac:dyDescent="0.2">
      <c r="A88" s="2"/>
      <c r="C88" s="37" t="s">
        <v>123</v>
      </c>
      <c r="D88" s="2"/>
      <c r="E88" s="2"/>
      <c r="F88" s="2"/>
      <c r="G88" s="2"/>
      <c r="H88" s="2"/>
      <c r="I88" s="2"/>
    </row>
    <row r="89" spans="1:19" ht="20.100000000000001" customHeight="1" x14ac:dyDescent="0.2">
      <c r="A89" s="2"/>
      <c r="C89" s="12"/>
      <c r="D89" s="2"/>
      <c r="E89" s="2"/>
      <c r="F89" s="2"/>
      <c r="G89" s="2"/>
      <c r="H89" s="2"/>
      <c r="I89" s="2"/>
    </row>
    <row r="90" spans="1:19" ht="20.100000000000001" customHeight="1" x14ac:dyDescent="0.2">
      <c r="A90" s="2"/>
      <c r="C90" s="1"/>
      <c r="D90" s="2"/>
      <c r="E90" s="2"/>
      <c r="F90" s="2"/>
      <c r="G90" s="2"/>
      <c r="H90" s="2"/>
      <c r="I90" s="2"/>
    </row>
    <row r="91" spans="1:19" ht="20.100000000000001" customHeight="1" x14ac:dyDescent="0.2">
      <c r="A91" s="2"/>
      <c r="C91" s="1"/>
      <c r="D91" s="2"/>
      <c r="E91" s="2"/>
      <c r="F91" s="2"/>
      <c r="G91" s="2"/>
      <c r="H91" s="2"/>
      <c r="I91" s="2"/>
    </row>
    <row r="92" spans="1:19" ht="20.100000000000001" customHeight="1" x14ac:dyDescent="0.2">
      <c r="A92" s="2"/>
      <c r="C92" s="14" t="s">
        <v>124</v>
      </c>
      <c r="D92" s="2"/>
      <c r="E92" s="2"/>
      <c r="F92" s="2"/>
      <c r="G92" s="2"/>
      <c r="H92" s="2"/>
      <c r="I92" s="2"/>
    </row>
    <row r="93" spans="1:19" ht="20.100000000000001" customHeight="1" x14ac:dyDescent="0.2">
      <c r="A93" s="2"/>
      <c r="C93" s="13" t="s">
        <v>26</v>
      </c>
      <c r="D93" s="2"/>
      <c r="E93" s="2"/>
      <c r="F93" s="2"/>
      <c r="G93" s="2"/>
      <c r="H93" s="2"/>
      <c r="I93" s="2"/>
    </row>
    <row r="94" spans="1:19" ht="20.100000000000001" customHeight="1" x14ac:dyDescent="0.2">
      <c r="A94" s="2"/>
      <c r="C94" s="1"/>
      <c r="D94" s="2"/>
      <c r="E94" s="2"/>
      <c r="F94" s="2"/>
      <c r="G94" s="2"/>
      <c r="H94" s="2"/>
      <c r="I94" s="2"/>
    </row>
    <row r="95" spans="1:19" ht="20.100000000000001" customHeight="1" x14ac:dyDescent="0.2">
      <c r="A95" s="2"/>
      <c r="C95" s="1"/>
      <c r="D95" s="2"/>
      <c r="E95" s="2"/>
      <c r="F95" s="2"/>
      <c r="G95" s="2"/>
      <c r="H95" s="2"/>
      <c r="I95" s="2"/>
    </row>
    <row r="96" spans="1:19" ht="20.100000000000001" customHeight="1" x14ac:dyDescent="0.2">
      <c r="A96" s="2"/>
      <c r="C96" s="1"/>
      <c r="D96" s="2"/>
      <c r="E96" s="2"/>
      <c r="F96" s="2"/>
      <c r="G96" s="2"/>
      <c r="H96" s="2"/>
      <c r="I96" s="2"/>
    </row>
    <row r="97" spans="1:9" ht="20.100000000000001" customHeight="1" x14ac:dyDescent="0.2">
      <c r="A97" s="2"/>
      <c r="C97" s="14" t="s">
        <v>125</v>
      </c>
      <c r="D97" s="2"/>
      <c r="E97" s="2"/>
      <c r="F97" s="2"/>
      <c r="G97" s="2"/>
      <c r="H97" s="2"/>
      <c r="I97" s="2"/>
    </row>
    <row r="98" spans="1:9" ht="20.100000000000001" customHeight="1" x14ac:dyDescent="0.2">
      <c r="A98" s="2"/>
      <c r="C98" s="13" t="s">
        <v>25</v>
      </c>
      <c r="D98" s="2"/>
      <c r="E98" s="2"/>
      <c r="F98" s="2"/>
      <c r="G98" s="2"/>
      <c r="H98" s="2"/>
      <c r="I98" s="2"/>
    </row>
    <row r="99" spans="1:9" ht="30.95" customHeight="1" x14ac:dyDescent="0.2">
      <c r="A99" s="2"/>
      <c r="C99" s="2"/>
      <c r="D99" s="2"/>
      <c r="E99" s="2"/>
      <c r="F99" s="2"/>
      <c r="G99" s="2"/>
      <c r="H99" s="2"/>
      <c r="I99" s="2"/>
    </row>
    <row r="100" spans="1:9" ht="30.95" customHeight="1" x14ac:dyDescent="0.2">
      <c r="A100" s="2"/>
      <c r="C100" s="2"/>
      <c r="D100" s="2"/>
      <c r="E100" s="2"/>
      <c r="F100" s="2"/>
      <c r="G100" s="2"/>
      <c r="H100" s="2"/>
      <c r="I100" s="2"/>
    </row>
    <row r="101" spans="1:9" ht="30.95" customHeight="1" x14ac:dyDescent="0.2">
      <c r="A101" s="2"/>
      <c r="C101" s="2"/>
      <c r="D101" s="2"/>
      <c r="E101" s="2"/>
      <c r="F101" s="2"/>
      <c r="G101" s="2"/>
      <c r="H101" s="2"/>
      <c r="I101" s="2"/>
    </row>
    <row r="102" spans="1:9" ht="30.95" customHeight="1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C103" s="2"/>
      <c r="D103" s="2"/>
      <c r="E103" s="2"/>
      <c r="F103" s="2"/>
      <c r="G103" s="2"/>
      <c r="H103" s="2"/>
      <c r="I103" s="2"/>
    </row>
    <row r="104" spans="1:9" x14ac:dyDescent="0.2">
      <c r="C104" s="2"/>
      <c r="D104" s="2"/>
      <c r="E104" s="2"/>
      <c r="F104" s="2"/>
      <c r="G104" s="2"/>
      <c r="H104" s="2"/>
      <c r="I104" s="2"/>
    </row>
    <row r="105" spans="1:9" ht="30.95" customHeight="1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  <row r="4239" spans="1:9" x14ac:dyDescent="0.2">
      <c r="A4239" s="2"/>
      <c r="C4239" s="2"/>
      <c r="D4239" s="2"/>
      <c r="E4239" s="2"/>
      <c r="F4239" s="2"/>
      <c r="G4239" s="2"/>
      <c r="H4239" s="2"/>
      <c r="I4239" s="2"/>
    </row>
    <row r="4240" spans="1:9" x14ac:dyDescent="0.2">
      <c r="A4240" s="2"/>
      <c r="C4240" s="2"/>
      <c r="D4240" s="2"/>
      <c r="E4240" s="2"/>
      <c r="F4240" s="2"/>
      <c r="G4240" s="2"/>
      <c r="H4240" s="2"/>
      <c r="I4240" s="2"/>
    </row>
    <row r="4241" spans="1:9" x14ac:dyDescent="0.2">
      <c r="A4241" s="2"/>
      <c r="C4241" s="2"/>
      <c r="D4241" s="2"/>
      <c r="E4241" s="2"/>
      <c r="F4241" s="2"/>
      <c r="G4241" s="2"/>
      <c r="H4241" s="2"/>
      <c r="I4241" s="2"/>
    </row>
    <row r="4242" spans="1:9" x14ac:dyDescent="0.2">
      <c r="A4242" s="2"/>
      <c r="C4242" s="2"/>
      <c r="D4242" s="2"/>
      <c r="E4242" s="2"/>
      <c r="F4242" s="2"/>
      <c r="G4242" s="2"/>
      <c r="H4242" s="2"/>
      <c r="I4242" s="2"/>
    </row>
    <row r="4243" spans="1:9" x14ac:dyDescent="0.2">
      <c r="A4243" s="2"/>
      <c r="C4243" s="2"/>
      <c r="D4243" s="2"/>
      <c r="E4243" s="2"/>
      <c r="F4243" s="2"/>
      <c r="G4243" s="2"/>
      <c r="H4243" s="2"/>
      <c r="I4243" s="2"/>
    </row>
    <row r="4244" spans="1:9" x14ac:dyDescent="0.2">
      <c r="A4244" s="2"/>
      <c r="C4244" s="2"/>
      <c r="D4244" s="2"/>
      <c r="E4244" s="2"/>
      <c r="F4244" s="2"/>
      <c r="G4244" s="2"/>
      <c r="H4244" s="2"/>
      <c r="I4244" s="2"/>
    </row>
    <row r="4245" spans="1:9" x14ac:dyDescent="0.2">
      <c r="A4245" s="2"/>
      <c r="C4245" s="2"/>
      <c r="D4245" s="2"/>
      <c r="E4245" s="2"/>
      <c r="F4245" s="2"/>
      <c r="G4245" s="2"/>
      <c r="H4245" s="2"/>
      <c r="I4245" s="2"/>
    </row>
    <row r="4246" spans="1:9" x14ac:dyDescent="0.2">
      <c r="A4246" s="2"/>
      <c r="C4246" s="2"/>
      <c r="D4246" s="2"/>
      <c r="E4246" s="2"/>
      <c r="F4246" s="2"/>
      <c r="G4246" s="2"/>
      <c r="H4246" s="2"/>
      <c r="I4246" s="2"/>
    </row>
    <row r="4247" spans="1:9" x14ac:dyDescent="0.2">
      <c r="A4247" s="2"/>
      <c r="C4247" s="2"/>
      <c r="D4247" s="2"/>
      <c r="E4247" s="2"/>
      <c r="F4247" s="2"/>
      <c r="G4247" s="2"/>
      <c r="H4247" s="2"/>
      <c r="I4247" s="2"/>
    </row>
    <row r="4248" spans="1:9" x14ac:dyDescent="0.2">
      <c r="A4248" s="2"/>
      <c r="C4248" s="2"/>
      <c r="D4248" s="2"/>
      <c r="E4248" s="2"/>
      <c r="F4248" s="2"/>
      <c r="G4248" s="2"/>
      <c r="H4248" s="2"/>
      <c r="I4248" s="2"/>
    </row>
    <row r="4249" spans="1:9" x14ac:dyDescent="0.2">
      <c r="A4249" s="2"/>
      <c r="C4249" s="2"/>
      <c r="D4249" s="2"/>
      <c r="E4249" s="2"/>
      <c r="F4249" s="2"/>
      <c r="G4249" s="2"/>
      <c r="H4249" s="2"/>
      <c r="I4249" s="2"/>
    </row>
    <row r="4250" spans="1:9" x14ac:dyDescent="0.2">
      <c r="A4250" s="2"/>
      <c r="C4250" s="2"/>
      <c r="D4250" s="2"/>
      <c r="E4250" s="2"/>
      <c r="F4250" s="2"/>
      <c r="G4250" s="2"/>
      <c r="H4250" s="2"/>
      <c r="I4250" s="2"/>
    </row>
    <row r="4251" spans="1:9" x14ac:dyDescent="0.2">
      <c r="A4251" s="2"/>
      <c r="C4251" s="2"/>
      <c r="D4251" s="2"/>
      <c r="E4251" s="2"/>
      <c r="F4251" s="2"/>
      <c r="G4251" s="2"/>
      <c r="H4251" s="2"/>
      <c r="I4251" s="2"/>
    </row>
    <row r="4252" spans="1:9" x14ac:dyDescent="0.2">
      <c r="A4252" s="2"/>
      <c r="C4252" s="2"/>
      <c r="D4252" s="2"/>
      <c r="E4252" s="2"/>
      <c r="F4252" s="2"/>
      <c r="G4252" s="2"/>
      <c r="H4252" s="2"/>
      <c r="I4252" s="2"/>
    </row>
    <row r="4253" spans="1:9" x14ac:dyDescent="0.2">
      <c r="A4253" s="2"/>
      <c r="C4253" s="2"/>
      <c r="D4253" s="2"/>
      <c r="E4253" s="2"/>
      <c r="F4253" s="2"/>
      <c r="G4253" s="2"/>
      <c r="H4253" s="2"/>
      <c r="I4253" s="2"/>
    </row>
    <row r="4254" spans="1:9" x14ac:dyDescent="0.2">
      <c r="A4254" s="2"/>
      <c r="C4254" s="2"/>
      <c r="D4254" s="2"/>
      <c r="E4254" s="2"/>
      <c r="F4254" s="2"/>
      <c r="G4254" s="2"/>
      <c r="H4254" s="2"/>
      <c r="I4254" s="2"/>
    </row>
    <row r="4255" spans="1:9" x14ac:dyDescent="0.2">
      <c r="A4255" s="2"/>
      <c r="C4255" s="2"/>
      <c r="D4255" s="2"/>
      <c r="E4255" s="2"/>
      <c r="F4255" s="2"/>
      <c r="G4255" s="2"/>
      <c r="H4255" s="2"/>
      <c r="I4255" s="2"/>
    </row>
    <row r="4256" spans="1:9" x14ac:dyDescent="0.2">
      <c r="A4256" s="2"/>
      <c r="C4256" s="2"/>
      <c r="D4256" s="2"/>
      <c r="E4256" s="2"/>
      <c r="F4256" s="2"/>
      <c r="G4256" s="2"/>
      <c r="H4256" s="2"/>
      <c r="I4256" s="2"/>
    </row>
    <row r="4257" spans="1:9" x14ac:dyDescent="0.2">
      <c r="A4257" s="2"/>
      <c r="C4257" s="2"/>
      <c r="D4257" s="2"/>
      <c r="E4257" s="2"/>
      <c r="F4257" s="2"/>
      <c r="G4257" s="2"/>
      <c r="H4257" s="2"/>
      <c r="I4257" s="2"/>
    </row>
    <row r="4258" spans="1:9" x14ac:dyDescent="0.2">
      <c r="A4258" s="2"/>
      <c r="C4258" s="2"/>
      <c r="D4258" s="2"/>
      <c r="E4258" s="2"/>
      <c r="F4258" s="2"/>
      <c r="G4258" s="2"/>
      <c r="H4258" s="2"/>
      <c r="I4258" s="2"/>
    </row>
    <row r="4259" spans="1:9" x14ac:dyDescent="0.2">
      <c r="A4259" s="2"/>
      <c r="C4259" s="2"/>
      <c r="D4259" s="2"/>
      <c r="E4259" s="2"/>
      <c r="F4259" s="2"/>
      <c r="G4259" s="2"/>
      <c r="H4259" s="2"/>
      <c r="I4259" s="2"/>
    </row>
    <row r="4260" spans="1:9" x14ac:dyDescent="0.2">
      <c r="A4260" s="2"/>
      <c r="C4260" s="2"/>
      <c r="D4260" s="2"/>
      <c r="E4260" s="2"/>
      <c r="F4260" s="2"/>
      <c r="G4260" s="2"/>
      <c r="H4260" s="2"/>
      <c r="I4260" s="2"/>
    </row>
    <row r="4261" spans="1:9" x14ac:dyDescent="0.2">
      <c r="A4261" s="2"/>
      <c r="C4261" s="2"/>
      <c r="D4261" s="2"/>
      <c r="E4261" s="2"/>
      <c r="F4261" s="2"/>
      <c r="G4261" s="2"/>
      <c r="H4261" s="2"/>
      <c r="I4261" s="2"/>
    </row>
    <row r="4262" spans="1:9" x14ac:dyDescent="0.2">
      <c r="A4262" s="2"/>
      <c r="C4262" s="2"/>
      <c r="D4262" s="2"/>
      <c r="E4262" s="2"/>
      <c r="F4262" s="2"/>
      <c r="G4262" s="2"/>
      <c r="H4262" s="2"/>
      <c r="I4262" s="2"/>
    </row>
    <row r="4263" spans="1:9" x14ac:dyDescent="0.2">
      <c r="A4263" s="2"/>
      <c r="C4263" s="2"/>
      <c r="D4263" s="2"/>
      <c r="E4263" s="2"/>
      <c r="F4263" s="2"/>
      <c r="G4263" s="2"/>
      <c r="H4263" s="2"/>
      <c r="I4263" s="2"/>
    </row>
    <row r="4264" spans="1:9" x14ac:dyDescent="0.2">
      <c r="A4264" s="2"/>
      <c r="C4264" s="2"/>
      <c r="D4264" s="2"/>
      <c r="E4264" s="2"/>
      <c r="F4264" s="2"/>
      <c r="G4264" s="2"/>
      <c r="H4264" s="2"/>
      <c r="I4264" s="2"/>
    </row>
    <row r="4265" spans="1:9" x14ac:dyDescent="0.2">
      <c r="A4265" s="2"/>
      <c r="C4265" s="2"/>
      <c r="D4265" s="2"/>
      <c r="E4265" s="2"/>
      <c r="F4265" s="2"/>
      <c r="G4265" s="2"/>
      <c r="H4265" s="2"/>
      <c r="I4265" s="2"/>
    </row>
    <row r="4266" spans="1:9" x14ac:dyDescent="0.2">
      <c r="A4266" s="2"/>
      <c r="C4266" s="2"/>
      <c r="D4266" s="2"/>
      <c r="E4266" s="2"/>
      <c r="F4266" s="2"/>
      <c r="G4266" s="2"/>
      <c r="H4266" s="2"/>
      <c r="I4266" s="2"/>
    </row>
  </sheetData>
  <mergeCells count="20">
    <mergeCell ref="B4:S4"/>
    <mergeCell ref="B9:S9"/>
    <mergeCell ref="H10:H12"/>
    <mergeCell ref="B10:B12"/>
    <mergeCell ref="C10:C12"/>
    <mergeCell ref="B7:S7"/>
    <mergeCell ref="P11:P12"/>
    <mergeCell ref="J10:P10"/>
    <mergeCell ref="O11:O12"/>
    <mergeCell ref="B82:G82"/>
    <mergeCell ref="Q10:R10"/>
    <mergeCell ref="Q11:Q12"/>
    <mergeCell ref="B8:S8"/>
    <mergeCell ref="S10:S12"/>
    <mergeCell ref="J11:K11"/>
    <mergeCell ref="L11:L12"/>
    <mergeCell ref="M11:N11"/>
    <mergeCell ref="F11:G11"/>
    <mergeCell ref="R11:R12"/>
    <mergeCell ref="I10:I12"/>
  </mergeCells>
  <pageMargins left="0.31496062992125984" right="0.31496062992125984" top="0.51181102362204722" bottom="0.51181102362204722" header="0.31496062992125984" footer="0.31496062992125984"/>
  <pageSetup paperSize="5" scale="60" orientation="landscape" r:id="rId1"/>
  <headerFooter>
    <oddFooter>Página &amp;P</oddFooter>
  </headerFooter>
  <ignoredErrors>
    <ignoredError sqref="P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contratado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PC-MC</cp:lastModifiedBy>
  <cp:lastPrinted>2021-05-02T16:58:25Z</cp:lastPrinted>
  <dcterms:created xsi:type="dcterms:W3CDTF">2006-07-11T17:39:34Z</dcterms:created>
  <dcterms:modified xsi:type="dcterms:W3CDTF">2021-05-02T17:19:22Z</dcterms:modified>
</cp:coreProperties>
</file>