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FEBRERO 2021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contratado'!$B$2:$S$70</definedName>
    <definedName name="_xlnm.Print_Titles" localSheetId="0">'Personal contratado'!$2:$12</definedName>
  </definedNames>
  <calcPr calcId="162913"/>
</workbook>
</file>

<file path=xl/calcChain.xml><?xml version="1.0" encoding="utf-8"?>
<calcChain xmlns="http://schemas.openxmlformats.org/spreadsheetml/2006/main">
  <c r="R17" i="5" l="1"/>
  <c r="Q17" i="5"/>
  <c r="S17" i="5" s="1"/>
  <c r="R25" i="5" l="1"/>
  <c r="Q25" i="5"/>
  <c r="S25" i="5" s="1"/>
  <c r="P25" i="5"/>
  <c r="N42" i="5" l="1"/>
  <c r="M42" i="5"/>
  <c r="K42" i="5"/>
  <c r="J42" i="5"/>
  <c r="N43" i="5"/>
  <c r="M43" i="5"/>
  <c r="K43" i="5"/>
  <c r="J43" i="5"/>
  <c r="N49" i="5"/>
  <c r="M49" i="5"/>
  <c r="K49" i="5"/>
  <c r="J49" i="5"/>
  <c r="P15" i="5"/>
  <c r="Q15" i="5"/>
  <c r="S15" i="5" s="1"/>
  <c r="R15" i="5"/>
  <c r="P16" i="5"/>
  <c r="Q16" i="5"/>
  <c r="S16" i="5" s="1"/>
  <c r="R16" i="5"/>
  <c r="P21" i="5"/>
  <c r="Q21" i="5"/>
  <c r="S21" i="5" s="1"/>
  <c r="R21" i="5"/>
  <c r="P23" i="5"/>
  <c r="Q23" i="5"/>
  <c r="S23" i="5" s="1"/>
  <c r="R23" i="5"/>
  <c r="P26" i="5"/>
  <c r="Q26" i="5"/>
  <c r="S26" i="5" s="1"/>
  <c r="R26" i="5"/>
  <c r="P27" i="5"/>
  <c r="Q27" i="5"/>
  <c r="S27" i="5" s="1"/>
  <c r="R27" i="5"/>
  <c r="P28" i="5"/>
  <c r="Q28" i="5"/>
  <c r="S28" i="5" s="1"/>
  <c r="R28" i="5"/>
  <c r="P29" i="5"/>
  <c r="Q29" i="5"/>
  <c r="S29" i="5" s="1"/>
  <c r="R29" i="5"/>
  <c r="Q31" i="5"/>
  <c r="S31" i="5" s="1"/>
  <c r="P33" i="5"/>
  <c r="Q33" i="5"/>
  <c r="S33" i="5" s="1"/>
  <c r="R33" i="5"/>
  <c r="P34" i="5"/>
  <c r="Q34" i="5"/>
  <c r="S34" i="5" s="1"/>
  <c r="R34" i="5"/>
  <c r="P35" i="5"/>
  <c r="Q35" i="5"/>
  <c r="S35" i="5" s="1"/>
  <c r="R35" i="5"/>
  <c r="P36" i="5"/>
  <c r="Q36" i="5"/>
  <c r="S36" i="5" s="1"/>
  <c r="R36" i="5"/>
  <c r="P37" i="5"/>
  <c r="Q37" i="5"/>
  <c r="S37" i="5" s="1"/>
  <c r="R37" i="5"/>
  <c r="P39" i="5"/>
  <c r="Q39" i="5"/>
  <c r="S39" i="5" s="1"/>
  <c r="R39" i="5"/>
  <c r="P40" i="5"/>
  <c r="Q40" i="5"/>
  <c r="S40" i="5" s="1"/>
  <c r="R40" i="5"/>
  <c r="P44" i="5"/>
  <c r="Q44" i="5"/>
  <c r="S44" i="5" s="1"/>
  <c r="R44" i="5"/>
  <c r="P45" i="5"/>
  <c r="Q45" i="5"/>
  <c r="S45" i="5" s="1"/>
  <c r="R45" i="5"/>
  <c r="P46" i="5"/>
  <c r="Q46" i="5"/>
  <c r="S46" i="5" s="1"/>
  <c r="R46" i="5"/>
  <c r="P47" i="5"/>
  <c r="Q47" i="5"/>
  <c r="S47" i="5" s="1"/>
  <c r="R47" i="5"/>
  <c r="R50" i="5"/>
  <c r="R51" i="5"/>
  <c r="P52" i="5"/>
  <c r="Q52" i="5"/>
  <c r="S52" i="5" s="1"/>
  <c r="R52" i="5"/>
  <c r="P14" i="5"/>
  <c r="Q14" i="5"/>
  <c r="S14" i="5" s="1"/>
  <c r="R14" i="5"/>
  <c r="N31" i="5"/>
  <c r="R31" i="5" s="1"/>
  <c r="M51" i="5"/>
  <c r="P51" i="5" s="1"/>
  <c r="M50" i="5"/>
  <c r="Q50" i="5" s="1"/>
  <c r="S50" i="5" s="1"/>
  <c r="K41" i="5"/>
  <c r="R41" i="5" s="1"/>
  <c r="J41" i="5"/>
  <c r="P41" i="5" s="1"/>
  <c r="N48" i="5"/>
  <c r="M48" i="5"/>
  <c r="L48" i="5"/>
  <c r="K48" i="5"/>
  <c r="J48" i="5"/>
  <c r="N38" i="5"/>
  <c r="M38" i="5"/>
  <c r="L38" i="5"/>
  <c r="K38" i="5"/>
  <c r="J38" i="5"/>
  <c r="N32" i="5"/>
  <c r="M32" i="5"/>
  <c r="L32" i="5"/>
  <c r="K32" i="5"/>
  <c r="J32" i="5"/>
  <c r="N30" i="5"/>
  <c r="M30" i="5"/>
  <c r="L30" i="5"/>
  <c r="K30" i="5"/>
  <c r="J30" i="5"/>
  <c r="N24" i="5"/>
  <c r="M24" i="5"/>
  <c r="L24" i="5"/>
  <c r="K24" i="5"/>
  <c r="J24" i="5"/>
  <c r="N22" i="5"/>
  <c r="M22" i="5"/>
  <c r="L22" i="5"/>
  <c r="K22" i="5"/>
  <c r="J22" i="5"/>
  <c r="N20" i="5"/>
  <c r="M20" i="5"/>
  <c r="K20" i="5"/>
  <c r="J20" i="5"/>
  <c r="Q20" i="5" s="1"/>
  <c r="S20" i="5" s="1"/>
  <c r="N19" i="5"/>
  <c r="M19" i="5"/>
  <c r="L19" i="5"/>
  <c r="K19" i="5"/>
  <c r="J19" i="5"/>
  <c r="N18" i="5"/>
  <c r="M18" i="5"/>
  <c r="L18" i="5"/>
  <c r="J18" i="5"/>
  <c r="P31" i="5" l="1"/>
  <c r="Q38" i="5"/>
  <c r="S38" i="5" s="1"/>
  <c r="Q19" i="5"/>
  <c r="S19" i="5" s="1"/>
  <c r="Q22" i="5"/>
  <c r="S22" i="5" s="1"/>
  <c r="P32" i="5"/>
  <c r="R38" i="5"/>
  <c r="R19" i="5"/>
  <c r="R42" i="5"/>
  <c r="Q42" i="5"/>
  <c r="S42" i="5" s="1"/>
  <c r="P20" i="5"/>
  <c r="R48" i="5"/>
  <c r="R30" i="5"/>
  <c r="P22" i="5"/>
  <c r="R24" i="5"/>
  <c r="Q41" i="5"/>
  <c r="S41" i="5" s="1"/>
  <c r="R49" i="5"/>
  <c r="P50" i="5"/>
  <c r="P30" i="5"/>
  <c r="Q24" i="5"/>
  <c r="S24" i="5" s="1"/>
  <c r="Q18" i="5"/>
  <c r="S18" i="5" s="1"/>
  <c r="R22" i="5"/>
  <c r="P24" i="5"/>
  <c r="R32" i="5"/>
  <c r="P48" i="5"/>
  <c r="P38" i="5"/>
  <c r="R20" i="5"/>
  <c r="P19" i="5"/>
  <c r="P43" i="5"/>
  <c r="Q51" i="5"/>
  <c r="S51" i="5" s="1"/>
  <c r="Q48" i="5"/>
  <c r="S48" i="5" s="1"/>
  <c r="Q32" i="5"/>
  <c r="S32" i="5" s="1"/>
  <c r="Q30" i="5"/>
  <c r="S30" i="5" s="1"/>
  <c r="P49" i="5"/>
  <c r="P42" i="5"/>
  <c r="Q43" i="5"/>
  <c r="S43" i="5" s="1"/>
  <c r="R43" i="5"/>
  <c r="Q49" i="5"/>
  <c r="S49" i="5" s="1"/>
  <c r="K18" i="5"/>
  <c r="H53" i="5"/>
  <c r="P18" i="5" l="1"/>
  <c r="R18" i="5"/>
  <c r="O53" i="5"/>
  <c r="I53" i="5"/>
  <c r="J53" i="5"/>
  <c r="K53" i="5"/>
  <c r="L53" i="5"/>
  <c r="M53" i="5"/>
  <c r="N53" i="5"/>
  <c r="Q13" i="5" l="1"/>
  <c r="Q53" i="5" s="1"/>
  <c r="S13" i="5" l="1"/>
  <c r="S53" i="5" s="1"/>
  <c r="R13" i="5"/>
  <c r="R53" i="5" s="1"/>
  <c r="P13" i="5"/>
  <c r="P53" i="5" s="1"/>
</calcChain>
</file>

<file path=xl/sharedStrings.xml><?xml version="1.0" encoding="utf-8"?>
<sst xmlns="http://schemas.openxmlformats.org/spreadsheetml/2006/main" count="154" uniqueCount="122">
  <si>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</si>
  <si>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</si>
  <si>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</si>
  <si>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</si>
  <si>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</si>
  <si>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</si>
  <si>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</si>
  <si>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</si>
  <si>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</si>
  <si>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</si>
  <si>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</si>
  <si>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</si>
  <si>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</si>
  <si>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</si>
  <si>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</si>
  <si>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</si>
  <si>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</si>
  <si>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</si>
  <si>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</si>
  <si>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</si>
  <si>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</si>
  <si>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</si>
  <si>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</si>
  <si>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</si>
  <si>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</si>
  <si>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</si>
  <si>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</si>
  <si>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TOTALES</t>
  </si>
  <si>
    <t xml:space="preserve">Lic. Luis Ramón Valverde Rivas </t>
  </si>
  <si>
    <t>Encargado Recursos Humanos</t>
  </si>
  <si>
    <t>Lic. Luis Darío Terrero Méndez</t>
  </si>
  <si>
    <t>Lic. Félix Antonio Santana García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</si>
  <si>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</si>
  <si>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</si>
  <si>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</si>
  <si>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</si>
  <si>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</si>
  <si>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COORDINADOR ADMINISTRATIVO</t>
  </si>
  <si>
    <t>ENC. DPTO. ADMINISTRATIVO Y FINANCIERO</t>
  </si>
  <si>
    <t>LUIS RAMON DE JESUS LAHIRI VALVERDE</t>
  </si>
  <si>
    <t>GIANCARLO ESPINAL GARCIA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</si>
  <si>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</si>
  <si>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</si>
  <si>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</si>
  <si>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</si>
  <si>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</si>
  <si>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</si>
  <si>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DIVISION SERVICIOS GENERALES</t>
  </si>
  <si>
    <t>DIVISION ARCHIVO Y CORRESPONDENCIA</t>
  </si>
  <si>
    <t>DEPARTAMENTO RECURSOS HUMANOS</t>
  </si>
  <si>
    <t>DEPARTAMENTO PLANIFICACION Y DESARROLLO</t>
  </si>
  <si>
    <t>DEPARTAMENTO JURIDICO</t>
  </si>
  <si>
    <t>DIRECCION ANALISIS DE INFORMACION FINANCIERA</t>
  </si>
  <si>
    <t>DIVISION DE CONSOLIDACION SECTOR GOBIERNO CENTRAL</t>
  </si>
  <si>
    <t>CHOFER</t>
  </si>
  <si>
    <t>ENC. DPTO. RECURSOS HUMANOS</t>
  </si>
  <si>
    <t>DIRECTOR  ANAL. DE INF. FINAN</t>
  </si>
  <si>
    <t>ANALISTA ECONOMICO FINANCIERO</t>
  </si>
  <si>
    <t>PARALEGAL</t>
  </si>
  <si>
    <t>ENC. DEPTO. JURIDICO</t>
  </si>
  <si>
    <t>AUXILIAR DE DOCUMENTACION</t>
  </si>
  <si>
    <t>Registro Dep. Adic. (4*)</t>
  </si>
  <si>
    <t>ENCARGADO (A) FORMULACION, MONITOREO DE PLANES Y P</t>
  </si>
  <si>
    <t>YSIDRO SURIEL AMPARO</t>
  </si>
  <si>
    <t>JONKIEL ANTONIO DIAZ MATOS</t>
  </si>
  <si>
    <t>ANALISTA DE NOMINA</t>
  </si>
  <si>
    <t>RAFAEL EMILIO NERIS GUERRERO</t>
  </si>
  <si>
    <t>DEPARTAMENTO TECNOLOGIA DE LA INFORMACION Y COMUNICACION</t>
  </si>
  <si>
    <t>ENCARGADO DPTO. DE TECNOLOGIA DE LA INFORMACION</t>
  </si>
  <si>
    <t>DEPARTAMENTO COMUNICACIONES</t>
  </si>
  <si>
    <t>VICTOR JOSE MENDEZ CORTORREAL</t>
  </si>
  <si>
    <t>RAMON EDUARDO FELIZ CERDA</t>
  </si>
  <si>
    <t>MENSAJERO EXTERNO</t>
  </si>
  <si>
    <t>ASESOR (A)</t>
  </si>
  <si>
    <t>DIVISION CONTABILIDAD FINANCIERA INTITUCIONES DESCENTRALIZADAS, EMPRESAS PUBLICAS Y DE LA SEGURIDAD SOCIAL Y LAS MUNICIPALIDADES</t>
  </si>
  <si>
    <t>JOSEFINA GUILLEN ESPINAL</t>
  </si>
  <si>
    <t>ANYER PERDOMO CAMPUSANO</t>
  </si>
  <si>
    <t>ANALISTA CONTAB. FIN. INS. DES</t>
  </si>
  <si>
    <t>JOSE LUIS ROSARIO MARTINEZ</t>
  </si>
  <si>
    <t>MANUEL ENRIQUE PIÑEYRO PELLERANO</t>
  </si>
  <si>
    <t>ANALISTA DE CONSOLIDACION</t>
  </si>
  <si>
    <t>SHARINA STHEFANY MEDINA AZCONA</t>
  </si>
  <si>
    <t>DIVISION DE COMPRAS Y CONTRATACIONES</t>
  </si>
  <si>
    <t>ANALISTA DE COMPRAS Y CONTRATACIONES</t>
  </si>
  <si>
    <t>ENERCIDA OLIVA VENTURA MENA</t>
  </si>
  <si>
    <t>PERIODISTA</t>
  </si>
  <si>
    <t>ESTEFANI PATRICIA ENCARNACION NORBERTO</t>
  </si>
  <si>
    <t>ANALISTA DE DATOS</t>
  </si>
  <si>
    <t>YAHOSKA GIL DE JESUS</t>
  </si>
  <si>
    <t>DIONICIO FELIZ CASTRO</t>
  </si>
  <si>
    <t>ENCARGADO DIVISION</t>
  </si>
  <si>
    <t>JUSTO DE LA CRUZ ALMONTE</t>
  </si>
  <si>
    <t>CONSERJE</t>
  </si>
  <si>
    <t>WENDY SOLANO AGRAMONTE</t>
  </si>
  <si>
    <t>ANALISTA RECURSOS HUMANOS I</t>
  </si>
  <si>
    <t>JANCY ELIZABETH SANCHEZ MEJIA</t>
  </si>
  <si>
    <t>RECEPCIONISTA</t>
  </si>
  <si>
    <t>THALIA ALEXANDRA BUENO CABRAL</t>
  </si>
  <si>
    <t>SECRETARIA</t>
  </si>
  <si>
    <t>JUAN RAFAEL FCO. DE JESUS MENDEZ</t>
  </si>
  <si>
    <t>DIRECCION PROCESAMIENTO CONTABLE Y ESTADOS FINANCIEROS</t>
  </si>
  <si>
    <t>ZAAC CARABALLO PAREDES</t>
  </si>
  <si>
    <t>DIVISION CONTABILIDAD FINANCIERA GOBIERNO CENTRAL</t>
  </si>
  <si>
    <t>ANALISTA DEUDA PUBLICA</t>
  </si>
  <si>
    <t>LUZ MARIA DEL CARMEN AQUINO</t>
  </si>
  <si>
    <t>AUXILIAR DE CONTABILIDAD</t>
  </si>
  <si>
    <t>LISSA MARIEL MERCEDES GUZMAN</t>
  </si>
  <si>
    <t>DIVISION FINANCIERA</t>
  </si>
  <si>
    <t>HILLARY ESNERY BREA MERCADO</t>
  </si>
  <si>
    <t>FERMIN HIDALGO TATIS</t>
  </si>
  <si>
    <t>AUXILIAR ADMINISTRATIVO II</t>
  </si>
  <si>
    <t>YOCAURY RODRIGUEZ ORTIZ</t>
  </si>
  <si>
    <t>CESAR AUGUSTO BATISTA ROJAS</t>
  </si>
  <si>
    <t>SOPORTE TECNICO INFORMATICO</t>
  </si>
  <si>
    <t>WANDA YOANELLY MORENO VASQUEZ</t>
  </si>
  <si>
    <t>DIVISION CONTABILIDAD PATRIMONIAL DEL GOBIERNO CENTRAL</t>
  </si>
  <si>
    <t>ANALISTA CONTABILIDAD PATRIMONIAL</t>
  </si>
  <si>
    <t>DOMINGO PASCUAL FAMILIA</t>
  </si>
  <si>
    <t>ELECTRICISTA</t>
  </si>
  <si>
    <t>MAYELIN REYES GONZALEZ</t>
  </si>
  <si>
    <t>AUXILIAR ADMINISTRATIVO I</t>
  </si>
  <si>
    <t xml:space="preserve">  Correspondiente al mes de febrero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</si>
</sst>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3" applyNumberFormat="0" applyFill="0" applyAlignment="0" applyProtection="0"/>
    <xf numFmtId="0" fontId="9" fillId="0" borderId="34" applyNumberFormat="0" applyFill="0" applyAlignment="0" applyProtection="0"/>
    <xf numFmtId="0" fontId="10" fillId="0" borderId="3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6" applyNumberFormat="0" applyAlignment="0" applyProtection="0"/>
    <xf numFmtId="0" fontId="15" fillId="7" borderId="37" applyNumberFormat="0" applyAlignment="0" applyProtection="0"/>
    <xf numFmtId="0" fontId="16" fillId="7" borderId="36" applyNumberFormat="0" applyAlignment="0" applyProtection="0"/>
    <xf numFmtId="0" fontId="17" fillId="0" borderId="38" applyNumberFormat="0" applyFill="0" applyAlignment="0" applyProtection="0"/>
    <xf numFmtId="0" fontId="18" fillId="8" borderId="3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40" applyNumberFormat="0" applyFont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39" fontId="3" fillId="2" borderId="6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right" vertical="center"/>
    </xf>
    <xf numFmtId="43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14" fontId="5" fillId="2" borderId="42" xfId="0" applyNumberFormat="1" applyFont="1" applyFill="1" applyBorder="1" applyAlignment="1">
      <alignment horizontal="center" vertical="center" wrapText="1"/>
    </xf>
    <xf numFmtId="14" fontId="5" fillId="0" borderId="42" xfId="0" applyNumberFormat="1" applyFont="1" applyFill="1" applyBorder="1" applyAlignment="1">
      <alignment horizontal="center" vertical="center" wrapText="1"/>
    </xf>
    <xf numFmtId="4" fontId="5" fillId="2" borderId="42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vertical="center" wrapText="1"/>
    </xf>
    <xf numFmtId="14" fontId="5" fillId="2" borderId="43" xfId="0" applyNumberFormat="1" applyFont="1" applyFill="1" applyBorder="1" applyAlignment="1">
      <alignment horizontal="center" vertical="center" wrapText="1"/>
    </xf>
    <xf numFmtId="14" fontId="5" fillId="0" borderId="43" xfId="0" applyNumberFormat="1" applyFont="1" applyFill="1" applyBorder="1" applyAlignment="1">
      <alignment horizontal="center" vertical="center" wrapText="1"/>
    </xf>
    <xf numFmtId="4" fontId="5" fillId="2" borderId="4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660400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38"/>
  <sheetViews>
    <sheetView tabSelected="1" topLeftCell="B52" zoomScale="75" zoomScaleNormal="75" workbookViewId="0">
      <selection activeCell="D61" sqref="D61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32.140625" customWidth="1"/>
    <col min="5" max="5" width="29.42578125" customWidth="1"/>
    <col min="6" max="6" width="10.42578125" bestFit="1" customWidth="1"/>
    <col min="7" max="7" width="10" bestFit="1" customWidth="1"/>
    <col min="8" max="8" width="16.28515625" customWidth="1"/>
    <col min="9" max="9" width="14.140625" customWidth="1"/>
    <col min="10" max="11" width="13.710937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42578125" style="2" customWidth="1"/>
    <col min="17" max="17" width="14.28515625" style="2" customWidth="1"/>
    <col min="18" max="18" width="14.85546875" style="2" customWidth="1"/>
    <col min="19" max="19" width="16.42578125" style="2" customWidth="1"/>
    <col min="20" max="20" width="9.140625" style="2"/>
    <col min="21" max="21" width="11.85546875" style="2" customWidth="1"/>
    <col min="22" max="16384" width="9.140625" style="2"/>
  </cols>
  <sheetData>
    <row r="1" spans="1:19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.25" customHeight="1" x14ac:dyDescent="0.2">
      <c r="A4" s="2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 x14ac:dyDescent="0.2">
      <c r="A7" s="2"/>
      <c r="B7" s="50" t="s">
        <v>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ht="27" customHeight="1" x14ac:dyDescent="0.2">
      <c r="A8" s="2"/>
      <c r="B8" s="40" t="s">
        <v>16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23.25" customHeight="1" thickBot="1" x14ac:dyDescent="0.25">
      <c r="A9" s="2"/>
      <c r="B9" s="40" t="s">
        <v>121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ht="30.75" customHeight="1" x14ac:dyDescent="0.2">
      <c r="B10" s="44" t="s">
        <v>15</v>
      </c>
      <c r="C10" s="47" t="s">
        <v>11</v>
      </c>
      <c r="D10" s="5"/>
      <c r="E10" s="5"/>
      <c r="F10" s="5"/>
      <c r="G10" s="17"/>
      <c r="H10" s="41" t="s">
        <v>13</v>
      </c>
      <c r="I10" s="41" t="s">
        <v>24</v>
      </c>
      <c r="J10" s="53" t="s">
        <v>8</v>
      </c>
      <c r="K10" s="53"/>
      <c r="L10" s="53"/>
      <c r="M10" s="53"/>
      <c r="N10" s="53"/>
      <c r="O10" s="53"/>
      <c r="P10" s="54"/>
      <c r="Q10" s="58" t="s">
        <v>2</v>
      </c>
      <c r="R10" s="59"/>
      <c r="S10" s="44" t="s">
        <v>14</v>
      </c>
    </row>
    <row r="11" spans="1:19" ht="31.5" customHeight="1" thickBot="1" x14ac:dyDescent="0.25">
      <c r="B11" s="45"/>
      <c r="C11" s="48"/>
      <c r="D11" s="6" t="s">
        <v>19</v>
      </c>
      <c r="E11" s="6" t="s">
        <v>12</v>
      </c>
      <c r="F11" s="67" t="s">
        <v>23</v>
      </c>
      <c r="G11" s="49"/>
      <c r="H11" s="42"/>
      <c r="I11" s="42"/>
      <c r="J11" s="62" t="s">
        <v>9</v>
      </c>
      <c r="K11" s="63"/>
      <c r="L11" s="64" t="s">
        <v>20</v>
      </c>
      <c r="M11" s="65" t="s">
        <v>10</v>
      </c>
      <c r="N11" s="66"/>
      <c r="O11" s="55" t="s">
        <v>61</v>
      </c>
      <c r="P11" s="51" t="s">
        <v>0</v>
      </c>
      <c r="Q11" s="60" t="s">
        <v>3</v>
      </c>
      <c r="R11" s="68" t="s">
        <v>1</v>
      </c>
      <c r="S11" s="45"/>
    </row>
    <row r="12" spans="1:19" ht="30.75" customHeight="1" thickBot="1" x14ac:dyDescent="0.25">
      <c r="A12" t="s">
        <v>22</v>
      </c>
      <c r="B12" s="46"/>
      <c r="C12" s="49"/>
      <c r="D12" s="16"/>
      <c r="E12" s="16"/>
      <c r="F12" s="16" t="s">
        <v>17</v>
      </c>
      <c r="G12" s="7" t="s">
        <v>18</v>
      </c>
      <c r="H12" s="43"/>
      <c r="I12" s="43"/>
      <c r="J12" s="8" t="s">
        <v>4</v>
      </c>
      <c r="K12" s="18" t="s">
        <v>5</v>
      </c>
      <c r="L12" s="56"/>
      <c r="M12" s="8" t="s">
        <v>6</v>
      </c>
      <c r="N12" s="18" t="s">
        <v>7</v>
      </c>
      <c r="O12" s="56"/>
      <c r="P12" s="52"/>
      <c r="Q12" s="61"/>
      <c r="R12" s="69"/>
      <c r="S12" s="46"/>
    </row>
    <row r="13" spans="1:19" ht="63" customHeight="1" x14ac:dyDescent="0.2">
      <c r="B13" s="9">
        <v>1</v>
      </c>
      <c r="C13" s="29" t="s">
        <v>32</v>
      </c>
      <c r="D13" s="29" t="s">
        <v>21</v>
      </c>
      <c r="E13" s="29" t="s">
        <v>33</v>
      </c>
      <c r="F13" s="30">
        <v>44440</v>
      </c>
      <c r="G13" s="31">
        <v>44256</v>
      </c>
      <c r="H13" s="32">
        <v>50000</v>
      </c>
      <c r="I13" s="32">
        <v>1854</v>
      </c>
      <c r="J13" s="32">
        <v>1435</v>
      </c>
      <c r="K13" s="32">
        <v>3550</v>
      </c>
      <c r="L13" s="33">
        <v>550</v>
      </c>
      <c r="M13" s="32">
        <v>1520</v>
      </c>
      <c r="N13" s="32">
        <v>3545</v>
      </c>
      <c r="O13" s="32"/>
      <c r="P13" s="32">
        <f t="shared" ref="P13" si="0">SUM(J13:O13)</f>
        <v>10600</v>
      </c>
      <c r="Q13" s="32">
        <f t="shared" ref="Q13" si="1">J13+M13+O13+I13</f>
        <v>4809</v>
      </c>
      <c r="R13" s="32">
        <f t="shared" ref="R13" si="2">K13+L13+N13</f>
        <v>7645</v>
      </c>
      <c r="S13" s="32">
        <f t="shared" ref="S13" si="3">H13-Q13</f>
        <v>45191</v>
      </c>
    </row>
    <row r="14" spans="1:19" ht="63" customHeight="1" x14ac:dyDescent="0.2">
      <c r="B14" s="9">
        <v>2</v>
      </c>
      <c r="C14" s="20" t="s">
        <v>88</v>
      </c>
      <c r="D14" s="20" t="s">
        <v>21</v>
      </c>
      <c r="E14" s="20" t="s">
        <v>33</v>
      </c>
      <c r="F14" s="22">
        <v>44145</v>
      </c>
      <c r="G14" s="23">
        <v>44326</v>
      </c>
      <c r="H14" s="3">
        <v>50000</v>
      </c>
      <c r="I14" s="3">
        <v>1854</v>
      </c>
      <c r="J14" s="3">
        <v>1435</v>
      </c>
      <c r="K14" s="3">
        <v>3550</v>
      </c>
      <c r="L14" s="21">
        <v>550</v>
      </c>
      <c r="M14" s="3">
        <v>1520</v>
      </c>
      <c r="N14" s="3">
        <v>3545</v>
      </c>
      <c r="O14" s="3">
        <v>2380.2399999999998</v>
      </c>
      <c r="P14" s="3">
        <f t="shared" ref="P14" si="4">SUM(J14:O14)</f>
        <v>12980.24</v>
      </c>
      <c r="Q14" s="3">
        <f t="shared" ref="Q14" si="5">J14+M14+O14+I14</f>
        <v>7189.24</v>
      </c>
      <c r="R14" s="3">
        <f t="shared" ref="R14" si="6">K14+L14+N14</f>
        <v>7645</v>
      </c>
      <c r="S14" s="3">
        <f t="shared" ref="S14" si="7">H14-Q14</f>
        <v>42810.76</v>
      </c>
    </row>
    <row r="15" spans="1:19" ht="63" customHeight="1" x14ac:dyDescent="0.2">
      <c r="B15" s="9">
        <v>3</v>
      </c>
      <c r="C15" s="20" t="s">
        <v>35</v>
      </c>
      <c r="D15" s="20" t="s">
        <v>34</v>
      </c>
      <c r="E15" s="28" t="s">
        <v>38</v>
      </c>
      <c r="F15" s="22">
        <v>44063</v>
      </c>
      <c r="G15" s="23">
        <v>44247</v>
      </c>
      <c r="H15" s="3">
        <v>175000</v>
      </c>
      <c r="I15" s="3">
        <v>30052.61</v>
      </c>
      <c r="J15" s="3">
        <v>5022.5</v>
      </c>
      <c r="K15" s="3">
        <v>12425</v>
      </c>
      <c r="L15" s="3">
        <v>593.21</v>
      </c>
      <c r="M15" s="3">
        <v>4098.53</v>
      </c>
      <c r="N15" s="3">
        <v>9558.74</v>
      </c>
      <c r="O15" s="3"/>
      <c r="P15" s="3">
        <f t="shared" ref="P15:P52" si="8">SUM(J15:O15)</f>
        <v>31697.979999999996</v>
      </c>
      <c r="Q15" s="3">
        <f t="shared" ref="Q15:Q52" si="9">J15+M15+O15+I15</f>
        <v>39173.64</v>
      </c>
      <c r="R15" s="3">
        <f t="shared" ref="R15:R52" si="10">K15+L15+N15</f>
        <v>22576.949999999997</v>
      </c>
      <c r="S15" s="3">
        <f t="shared" ref="S15:S52" si="11">H15-Q15</f>
        <v>135826.35999999999</v>
      </c>
    </row>
    <row r="16" spans="1:19" ht="63" customHeight="1" x14ac:dyDescent="0.2">
      <c r="B16" s="9">
        <v>4</v>
      </c>
      <c r="C16" s="20" t="s">
        <v>36</v>
      </c>
      <c r="D16" s="20" t="s">
        <v>34</v>
      </c>
      <c r="E16" s="20" t="s">
        <v>37</v>
      </c>
      <c r="F16" s="22">
        <v>44081</v>
      </c>
      <c r="G16" s="23">
        <v>44262</v>
      </c>
      <c r="H16" s="3">
        <v>70000</v>
      </c>
      <c r="I16" s="3">
        <v>5368.48</v>
      </c>
      <c r="J16" s="3">
        <v>2009</v>
      </c>
      <c r="K16" s="3">
        <v>4970</v>
      </c>
      <c r="L16" s="3">
        <v>593.21</v>
      </c>
      <c r="M16" s="3">
        <v>2128</v>
      </c>
      <c r="N16" s="3">
        <v>4963</v>
      </c>
      <c r="O16" s="3"/>
      <c r="P16" s="3">
        <f t="shared" si="8"/>
        <v>14663.21</v>
      </c>
      <c r="Q16" s="3">
        <f t="shared" si="9"/>
        <v>9505.48</v>
      </c>
      <c r="R16" s="3">
        <f t="shared" si="10"/>
        <v>10526.21</v>
      </c>
      <c r="S16" s="3">
        <f t="shared" si="11"/>
        <v>60494.520000000004</v>
      </c>
    </row>
    <row r="17" spans="2:19" ht="63" customHeight="1" x14ac:dyDescent="0.2">
      <c r="B17" s="9">
        <v>5</v>
      </c>
      <c r="C17" s="28" t="s">
        <v>119</v>
      </c>
      <c r="D17" s="28" t="s">
        <v>34</v>
      </c>
      <c r="E17" s="28" t="s">
        <v>120</v>
      </c>
      <c r="F17" s="22">
        <v>44179</v>
      </c>
      <c r="G17" s="23">
        <v>44361</v>
      </c>
      <c r="H17" s="3">
        <v>33000</v>
      </c>
      <c r="I17" s="3">
        <v>0</v>
      </c>
      <c r="J17" s="3">
        <v>947.1</v>
      </c>
      <c r="K17" s="3">
        <v>2343</v>
      </c>
      <c r="L17" s="3">
        <v>363</v>
      </c>
      <c r="M17" s="3">
        <v>1003.2</v>
      </c>
      <c r="N17" s="3">
        <v>2339.6999999999998</v>
      </c>
      <c r="O17" s="3"/>
      <c r="P17" s="3"/>
      <c r="Q17" s="3">
        <f t="shared" si="9"/>
        <v>1950.3000000000002</v>
      </c>
      <c r="R17" s="3">
        <f t="shared" si="10"/>
        <v>5045.7</v>
      </c>
      <c r="S17" s="3">
        <f t="shared" si="11"/>
        <v>31049.7</v>
      </c>
    </row>
    <row r="18" spans="2:19" ht="63" customHeight="1" x14ac:dyDescent="0.2">
      <c r="B18" s="9">
        <v>6</v>
      </c>
      <c r="C18" s="20" t="s">
        <v>104</v>
      </c>
      <c r="D18" s="20" t="s">
        <v>105</v>
      </c>
      <c r="E18" s="20" t="s">
        <v>107</v>
      </c>
      <c r="F18" s="22">
        <v>44145</v>
      </c>
      <c r="G18" s="23">
        <v>44326</v>
      </c>
      <c r="H18" s="3">
        <v>35000</v>
      </c>
      <c r="I18" s="3">
        <v>0</v>
      </c>
      <c r="J18" s="3">
        <f>+(2.87%)*H18</f>
        <v>1004.5</v>
      </c>
      <c r="K18" s="3">
        <f t="shared" ref="K18" si="12">+(7.1%)*H18</f>
        <v>2485</v>
      </c>
      <c r="L18" s="3">
        <f>+(1.1%)*H18</f>
        <v>385.00000000000006</v>
      </c>
      <c r="M18" s="3">
        <f>+(3.04%)*H18</f>
        <v>1064</v>
      </c>
      <c r="N18" s="3">
        <f>+(7.09%)*H18</f>
        <v>2481.5</v>
      </c>
      <c r="O18" s="3"/>
      <c r="P18" s="3">
        <f t="shared" si="8"/>
        <v>7420</v>
      </c>
      <c r="Q18" s="3">
        <f t="shared" si="9"/>
        <v>2068.5</v>
      </c>
      <c r="R18" s="3">
        <f t="shared" si="10"/>
        <v>5351.5</v>
      </c>
      <c r="S18" s="3">
        <f t="shared" si="11"/>
        <v>32931.5</v>
      </c>
    </row>
    <row r="19" spans="2:19" ht="63" customHeight="1" x14ac:dyDescent="0.2">
      <c r="B19" s="9">
        <v>7</v>
      </c>
      <c r="C19" s="20" t="s">
        <v>106</v>
      </c>
      <c r="D19" s="20" t="s">
        <v>105</v>
      </c>
      <c r="E19" s="20" t="s">
        <v>107</v>
      </c>
      <c r="F19" s="22">
        <v>44145</v>
      </c>
      <c r="G19" s="23">
        <v>44326</v>
      </c>
      <c r="H19" s="3">
        <v>34000</v>
      </c>
      <c r="I19" s="3">
        <v>0</v>
      </c>
      <c r="J19" s="3">
        <f>+(2.87%)*H19</f>
        <v>975.8</v>
      </c>
      <c r="K19" s="3">
        <f t="shared" ref="K19:K20" si="13">+(7.1%)*H19</f>
        <v>2414</v>
      </c>
      <c r="L19" s="3">
        <f>+(1.1%)*H19</f>
        <v>374.00000000000006</v>
      </c>
      <c r="M19" s="3">
        <f>+(3.04%)*H19</f>
        <v>1033.5999999999999</v>
      </c>
      <c r="N19" s="3">
        <f>+(7.09%)*H19</f>
        <v>2410.6000000000004</v>
      </c>
      <c r="O19" s="3"/>
      <c r="P19" s="3">
        <f t="shared" si="8"/>
        <v>7208</v>
      </c>
      <c r="Q19" s="3">
        <f t="shared" si="9"/>
        <v>2009.3999999999999</v>
      </c>
      <c r="R19" s="3">
        <f t="shared" si="10"/>
        <v>5198.6000000000004</v>
      </c>
      <c r="S19" s="3">
        <f t="shared" si="11"/>
        <v>31990.6</v>
      </c>
    </row>
    <row r="20" spans="2:19" ht="63" customHeight="1" x14ac:dyDescent="0.2">
      <c r="B20" s="9">
        <v>8</v>
      </c>
      <c r="C20" s="38" t="s">
        <v>89</v>
      </c>
      <c r="D20" s="28" t="s">
        <v>82</v>
      </c>
      <c r="E20" s="38" t="s">
        <v>90</v>
      </c>
      <c r="F20" s="22">
        <v>44136</v>
      </c>
      <c r="G20" s="23">
        <v>44317</v>
      </c>
      <c r="H20" s="3">
        <v>90000</v>
      </c>
      <c r="I20" s="3">
        <v>9753.1200000000008</v>
      </c>
      <c r="J20" s="3">
        <f>+(2.87%)*H20</f>
        <v>2583</v>
      </c>
      <c r="K20" s="3">
        <f t="shared" si="13"/>
        <v>6389.9999999999991</v>
      </c>
      <c r="L20" s="26">
        <v>593.21</v>
      </c>
      <c r="M20" s="3">
        <f>+(3.04%)*H20</f>
        <v>2736</v>
      </c>
      <c r="N20" s="3">
        <f>+(7.09%)*H20</f>
        <v>6381</v>
      </c>
      <c r="O20" s="3"/>
      <c r="P20" s="3">
        <f t="shared" si="8"/>
        <v>18683.21</v>
      </c>
      <c r="Q20" s="3">
        <f t="shared" si="9"/>
        <v>15072.12</v>
      </c>
      <c r="R20" s="3">
        <f t="shared" si="10"/>
        <v>13364.21</v>
      </c>
      <c r="S20" s="3">
        <f t="shared" si="11"/>
        <v>74927.88</v>
      </c>
    </row>
    <row r="21" spans="2:19" ht="63" customHeight="1" x14ac:dyDescent="0.2">
      <c r="B21" s="9">
        <v>9</v>
      </c>
      <c r="C21" s="20" t="s">
        <v>81</v>
      </c>
      <c r="D21" s="28" t="s">
        <v>82</v>
      </c>
      <c r="E21" s="28" t="s">
        <v>83</v>
      </c>
      <c r="F21" s="22">
        <v>44116</v>
      </c>
      <c r="G21" s="23">
        <v>44298</v>
      </c>
      <c r="H21" s="3">
        <v>50000</v>
      </c>
      <c r="I21" s="3">
        <v>1854</v>
      </c>
      <c r="J21" s="3">
        <v>1435</v>
      </c>
      <c r="K21" s="3">
        <v>3550</v>
      </c>
      <c r="L21" s="21">
        <v>550</v>
      </c>
      <c r="M21" s="3">
        <v>1520</v>
      </c>
      <c r="N21" s="3">
        <v>3545</v>
      </c>
      <c r="O21" s="3"/>
      <c r="P21" s="3">
        <f t="shared" si="8"/>
        <v>10600</v>
      </c>
      <c r="Q21" s="3">
        <f t="shared" si="9"/>
        <v>4809</v>
      </c>
      <c r="R21" s="3">
        <f t="shared" si="10"/>
        <v>7645</v>
      </c>
      <c r="S21" s="3">
        <f t="shared" si="11"/>
        <v>45191</v>
      </c>
    </row>
    <row r="22" spans="2:19" ht="63" customHeight="1" x14ac:dyDescent="0.2">
      <c r="B22" s="9">
        <v>10</v>
      </c>
      <c r="C22" s="20" t="s">
        <v>46</v>
      </c>
      <c r="D22" s="20" t="s">
        <v>47</v>
      </c>
      <c r="E22" s="28" t="s">
        <v>54</v>
      </c>
      <c r="F22" s="22">
        <v>44428</v>
      </c>
      <c r="G22" s="23">
        <v>44247</v>
      </c>
      <c r="H22" s="3">
        <v>26250</v>
      </c>
      <c r="I22" s="3">
        <v>0</v>
      </c>
      <c r="J22" s="3">
        <f>+(2.87%)*H22</f>
        <v>753.375</v>
      </c>
      <c r="K22" s="3">
        <f t="shared" ref="K22" si="14">+(7.1%)*H22</f>
        <v>1863.7499999999998</v>
      </c>
      <c r="L22" s="3">
        <f>+(1.1%)*H22</f>
        <v>288.75000000000006</v>
      </c>
      <c r="M22" s="3">
        <f>+(3.04%)*H22</f>
        <v>798</v>
      </c>
      <c r="N22" s="3">
        <f>+(7.09%)*H22</f>
        <v>1861.1250000000002</v>
      </c>
      <c r="O22" s="3"/>
      <c r="P22" s="3">
        <f t="shared" si="8"/>
        <v>5565</v>
      </c>
      <c r="Q22" s="3">
        <f t="shared" si="9"/>
        <v>1551.375</v>
      </c>
      <c r="R22" s="3">
        <f t="shared" si="10"/>
        <v>4013.625</v>
      </c>
      <c r="S22" s="3">
        <f t="shared" si="11"/>
        <v>24698.625</v>
      </c>
    </row>
    <row r="23" spans="2:19" ht="63" customHeight="1" x14ac:dyDescent="0.2">
      <c r="B23" s="9">
        <v>11</v>
      </c>
      <c r="C23" s="20" t="s">
        <v>63</v>
      </c>
      <c r="D23" s="20" t="s">
        <v>47</v>
      </c>
      <c r="E23" s="28" t="s">
        <v>54</v>
      </c>
      <c r="F23" s="22">
        <v>44102</v>
      </c>
      <c r="G23" s="23">
        <v>44283</v>
      </c>
      <c r="H23" s="3">
        <v>30000</v>
      </c>
      <c r="I23" s="3">
        <v>0</v>
      </c>
      <c r="J23" s="26">
        <v>861</v>
      </c>
      <c r="K23" s="26">
        <v>2130</v>
      </c>
      <c r="L23" s="27">
        <v>330</v>
      </c>
      <c r="M23" s="26">
        <v>912</v>
      </c>
      <c r="N23" s="26">
        <v>2127</v>
      </c>
      <c r="O23" s="3"/>
      <c r="P23" s="3">
        <f t="shared" si="8"/>
        <v>6360</v>
      </c>
      <c r="Q23" s="3">
        <f t="shared" si="9"/>
        <v>1773</v>
      </c>
      <c r="R23" s="3">
        <f t="shared" si="10"/>
        <v>4587</v>
      </c>
      <c r="S23" s="3">
        <f t="shared" si="11"/>
        <v>28227</v>
      </c>
    </row>
    <row r="24" spans="2:19" ht="63" customHeight="1" x14ac:dyDescent="0.2">
      <c r="B24" s="9">
        <v>12</v>
      </c>
      <c r="C24" s="38" t="s">
        <v>91</v>
      </c>
      <c r="D24" s="20" t="s">
        <v>47</v>
      </c>
      <c r="E24" s="28" t="s">
        <v>92</v>
      </c>
      <c r="F24" s="22">
        <v>44137</v>
      </c>
      <c r="G24" s="23">
        <v>44318</v>
      </c>
      <c r="H24" s="3">
        <v>16500</v>
      </c>
      <c r="I24" s="3">
        <v>0</v>
      </c>
      <c r="J24" s="3">
        <f>+(2.87%)*H24</f>
        <v>473.55</v>
      </c>
      <c r="K24" s="3">
        <f t="shared" ref="K24" si="15">+(7.1%)*H24</f>
        <v>1171.5</v>
      </c>
      <c r="L24" s="3">
        <f>+(1.1%)*H24</f>
        <v>181.50000000000003</v>
      </c>
      <c r="M24" s="3">
        <f>+(3.04%)*H24</f>
        <v>501.6</v>
      </c>
      <c r="N24" s="3">
        <f>+(7.09%)*H24</f>
        <v>1169.8500000000001</v>
      </c>
      <c r="O24" s="3"/>
      <c r="P24" s="3">
        <f t="shared" si="8"/>
        <v>3498</v>
      </c>
      <c r="Q24" s="3">
        <f t="shared" si="9"/>
        <v>975.15000000000009</v>
      </c>
      <c r="R24" s="3">
        <f t="shared" si="10"/>
        <v>2522.8500000000004</v>
      </c>
      <c r="S24" s="3">
        <f t="shared" si="11"/>
        <v>15524.85</v>
      </c>
    </row>
    <row r="25" spans="2:19" ht="63" customHeight="1" x14ac:dyDescent="0.2">
      <c r="B25" s="9">
        <v>13</v>
      </c>
      <c r="C25" s="38" t="s">
        <v>117</v>
      </c>
      <c r="D25" s="38" t="s">
        <v>47</v>
      </c>
      <c r="E25" s="28" t="s">
        <v>118</v>
      </c>
      <c r="F25" s="22">
        <v>44110</v>
      </c>
      <c r="G25" s="23">
        <v>44292</v>
      </c>
      <c r="H25" s="3">
        <v>12000</v>
      </c>
      <c r="I25" s="3">
        <v>1200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/>
      <c r="P25" s="3">
        <f t="shared" ref="P25" si="16">SUM(J25:O25)</f>
        <v>0</v>
      </c>
      <c r="Q25" s="3">
        <f t="shared" ref="Q25" si="17">J25+M25+O25+I25</f>
        <v>1200</v>
      </c>
      <c r="R25" s="3">
        <f t="shared" ref="R25" si="18">K25+L25+N25</f>
        <v>0</v>
      </c>
      <c r="S25" s="3">
        <f t="shared" ref="S25" si="19">H25-Q25</f>
        <v>10800</v>
      </c>
    </row>
    <row r="26" spans="2:19" ht="63" customHeight="1" x14ac:dyDescent="0.2">
      <c r="B26" s="9">
        <v>14</v>
      </c>
      <c r="C26" s="20" t="s">
        <v>43</v>
      </c>
      <c r="D26" s="20" t="s">
        <v>48</v>
      </c>
      <c r="E26" s="20" t="s">
        <v>60</v>
      </c>
      <c r="F26" s="22">
        <v>44075</v>
      </c>
      <c r="G26" s="23">
        <v>44256</v>
      </c>
      <c r="H26" s="3">
        <v>30000</v>
      </c>
      <c r="I26" s="3">
        <v>0</v>
      </c>
      <c r="J26" s="3">
        <v>861</v>
      </c>
      <c r="K26" s="3">
        <v>2130</v>
      </c>
      <c r="L26" s="21">
        <v>330</v>
      </c>
      <c r="M26" s="3">
        <v>912</v>
      </c>
      <c r="N26" s="3">
        <v>2127</v>
      </c>
      <c r="O26" s="3"/>
      <c r="P26" s="3">
        <f t="shared" si="8"/>
        <v>6360</v>
      </c>
      <c r="Q26" s="3">
        <f t="shared" si="9"/>
        <v>1773</v>
      </c>
      <c r="R26" s="3">
        <f t="shared" si="10"/>
        <v>4587</v>
      </c>
      <c r="S26" s="3">
        <f t="shared" si="11"/>
        <v>28227</v>
      </c>
    </row>
    <row r="27" spans="2:19" ht="63" customHeight="1" x14ac:dyDescent="0.2">
      <c r="B27" s="9">
        <v>15</v>
      </c>
      <c r="C27" s="20" t="s">
        <v>39</v>
      </c>
      <c r="D27" s="20" t="s">
        <v>49</v>
      </c>
      <c r="E27" s="28" t="s">
        <v>55</v>
      </c>
      <c r="F27" s="22">
        <v>44064</v>
      </c>
      <c r="G27" s="23">
        <v>44248</v>
      </c>
      <c r="H27" s="3">
        <v>175000</v>
      </c>
      <c r="I27" s="3">
        <v>30052.61</v>
      </c>
      <c r="J27" s="3">
        <v>5022.5</v>
      </c>
      <c r="K27" s="3">
        <v>12425</v>
      </c>
      <c r="L27" s="3">
        <v>593.21</v>
      </c>
      <c r="M27" s="3">
        <v>4098.53</v>
      </c>
      <c r="N27" s="3">
        <v>9558.74</v>
      </c>
      <c r="O27" s="3"/>
      <c r="P27" s="3">
        <f t="shared" si="8"/>
        <v>31697.979999999996</v>
      </c>
      <c r="Q27" s="3">
        <f t="shared" si="9"/>
        <v>39173.64</v>
      </c>
      <c r="R27" s="3">
        <f t="shared" si="10"/>
        <v>22576.949999999997</v>
      </c>
      <c r="S27" s="3">
        <f t="shared" si="11"/>
        <v>135826.35999999999</v>
      </c>
    </row>
    <row r="28" spans="2:19" ht="63" customHeight="1" x14ac:dyDescent="0.2">
      <c r="B28" s="9">
        <v>16</v>
      </c>
      <c r="C28" s="20" t="s">
        <v>64</v>
      </c>
      <c r="D28" s="20" t="s">
        <v>49</v>
      </c>
      <c r="E28" s="28" t="s">
        <v>65</v>
      </c>
      <c r="F28" s="22">
        <v>44095</v>
      </c>
      <c r="G28" s="23">
        <v>44276</v>
      </c>
      <c r="H28" s="26">
        <v>60000</v>
      </c>
      <c r="I28" s="26">
        <v>3486.68</v>
      </c>
      <c r="J28" s="26">
        <v>1722</v>
      </c>
      <c r="K28" s="26">
        <v>4260</v>
      </c>
      <c r="L28" s="26">
        <v>593.21</v>
      </c>
      <c r="M28" s="26">
        <v>1824</v>
      </c>
      <c r="N28" s="26">
        <v>4254</v>
      </c>
      <c r="O28" s="3"/>
      <c r="P28" s="3">
        <f t="shared" si="8"/>
        <v>12653.21</v>
      </c>
      <c r="Q28" s="3">
        <f t="shared" si="9"/>
        <v>7032.68</v>
      </c>
      <c r="R28" s="3">
        <f t="shared" si="10"/>
        <v>9107.2099999999991</v>
      </c>
      <c r="S28" s="3">
        <f t="shared" si="11"/>
        <v>52967.32</v>
      </c>
    </row>
    <row r="29" spans="2:19" ht="63" customHeight="1" x14ac:dyDescent="0.2">
      <c r="B29" s="9">
        <v>17</v>
      </c>
      <c r="C29" s="20" t="s">
        <v>93</v>
      </c>
      <c r="D29" s="20" t="s">
        <v>49</v>
      </c>
      <c r="E29" s="38" t="s">
        <v>94</v>
      </c>
      <c r="F29" s="22">
        <v>44139</v>
      </c>
      <c r="G29" s="23">
        <v>44320</v>
      </c>
      <c r="H29" s="26">
        <v>60000</v>
      </c>
      <c r="I29" s="26">
        <v>3486.68</v>
      </c>
      <c r="J29" s="26">
        <v>1722</v>
      </c>
      <c r="K29" s="26">
        <v>4260</v>
      </c>
      <c r="L29" s="26">
        <v>593.21</v>
      </c>
      <c r="M29" s="26">
        <v>1824</v>
      </c>
      <c r="N29" s="26">
        <v>4254</v>
      </c>
      <c r="O29" s="3"/>
      <c r="P29" s="3">
        <f t="shared" si="8"/>
        <v>12653.21</v>
      </c>
      <c r="Q29" s="3">
        <f t="shared" si="9"/>
        <v>7032.68</v>
      </c>
      <c r="R29" s="3">
        <f t="shared" si="10"/>
        <v>9107.2099999999991</v>
      </c>
      <c r="S29" s="3">
        <f t="shared" si="11"/>
        <v>52967.32</v>
      </c>
    </row>
    <row r="30" spans="2:19" ht="63" customHeight="1" x14ac:dyDescent="0.2">
      <c r="B30" s="9">
        <v>18</v>
      </c>
      <c r="C30" s="20" t="s">
        <v>95</v>
      </c>
      <c r="D30" s="20" t="s">
        <v>49</v>
      </c>
      <c r="E30" s="38" t="s">
        <v>96</v>
      </c>
      <c r="F30" s="22">
        <v>44145</v>
      </c>
      <c r="G30" s="23">
        <v>44326</v>
      </c>
      <c r="H30" s="26">
        <v>35000</v>
      </c>
      <c r="I30" s="26">
        <v>0</v>
      </c>
      <c r="J30" s="3">
        <f>+(2.87%)*H30</f>
        <v>1004.5</v>
      </c>
      <c r="K30" s="3">
        <f t="shared" ref="K30" si="20">+(7.1%)*H30</f>
        <v>2485</v>
      </c>
      <c r="L30" s="3">
        <f>+(1.1%)*H30</f>
        <v>385.00000000000006</v>
      </c>
      <c r="M30" s="3">
        <f>+(3.04%)*H30</f>
        <v>1064</v>
      </c>
      <c r="N30" s="3">
        <f>+(7.09%)*H30</f>
        <v>2481.5</v>
      </c>
      <c r="O30" s="3"/>
      <c r="P30" s="3">
        <f t="shared" si="8"/>
        <v>7420</v>
      </c>
      <c r="Q30" s="3">
        <f t="shared" si="9"/>
        <v>2068.5</v>
      </c>
      <c r="R30" s="3">
        <f t="shared" si="10"/>
        <v>5351.5</v>
      </c>
      <c r="S30" s="3">
        <f t="shared" si="11"/>
        <v>32931.5</v>
      </c>
    </row>
    <row r="31" spans="2:19" ht="63" customHeight="1" x14ac:dyDescent="0.2">
      <c r="B31" s="9">
        <v>19</v>
      </c>
      <c r="C31" s="20" t="s">
        <v>66</v>
      </c>
      <c r="D31" s="20" t="s">
        <v>67</v>
      </c>
      <c r="E31" s="28" t="s">
        <v>68</v>
      </c>
      <c r="F31" s="22">
        <v>44088</v>
      </c>
      <c r="G31" s="23">
        <v>44269</v>
      </c>
      <c r="H31" s="25">
        <v>175000</v>
      </c>
      <c r="I31" s="25">
        <v>30052.61</v>
      </c>
      <c r="J31" s="25">
        <v>5022.5</v>
      </c>
      <c r="K31" s="25">
        <v>12425</v>
      </c>
      <c r="L31" s="26">
        <v>593.21</v>
      </c>
      <c r="M31" s="25">
        <v>9558.74</v>
      </c>
      <c r="N31" s="3">
        <f>+(7.09%)*H31</f>
        <v>12407.5</v>
      </c>
      <c r="O31" s="3"/>
      <c r="P31" s="3">
        <f t="shared" si="8"/>
        <v>40006.949999999997</v>
      </c>
      <c r="Q31" s="3">
        <f t="shared" si="9"/>
        <v>44633.85</v>
      </c>
      <c r="R31" s="3">
        <f t="shared" si="10"/>
        <v>25425.71</v>
      </c>
      <c r="S31" s="3">
        <f t="shared" si="11"/>
        <v>130366.15</v>
      </c>
    </row>
    <row r="32" spans="2:19" ht="63" customHeight="1" x14ac:dyDescent="0.2">
      <c r="B32" s="9">
        <v>20</v>
      </c>
      <c r="C32" s="20" t="s">
        <v>111</v>
      </c>
      <c r="D32" s="20" t="s">
        <v>67</v>
      </c>
      <c r="E32" s="28" t="s">
        <v>98</v>
      </c>
      <c r="F32" s="22">
        <v>44158</v>
      </c>
      <c r="G32" s="23">
        <v>44339</v>
      </c>
      <c r="H32" s="25">
        <v>35000</v>
      </c>
      <c r="I32" s="26">
        <v>0</v>
      </c>
      <c r="J32" s="3">
        <f>+(2.87%)*H32</f>
        <v>1004.5</v>
      </c>
      <c r="K32" s="3">
        <f t="shared" ref="K32" si="21">+(7.1%)*H32</f>
        <v>2485</v>
      </c>
      <c r="L32" s="3">
        <f>+(1.1%)*H32</f>
        <v>385.00000000000006</v>
      </c>
      <c r="M32" s="3">
        <f>+(3.04%)*H32</f>
        <v>1064</v>
      </c>
      <c r="N32" s="3">
        <f>+(7.09%)*H32</f>
        <v>2481.5</v>
      </c>
      <c r="O32" s="3"/>
      <c r="P32" s="3">
        <f t="shared" si="8"/>
        <v>7420</v>
      </c>
      <c r="Q32" s="3">
        <f t="shared" si="9"/>
        <v>2068.5</v>
      </c>
      <c r="R32" s="3">
        <f t="shared" si="10"/>
        <v>5351.5</v>
      </c>
      <c r="S32" s="3">
        <f t="shared" si="11"/>
        <v>32931.5</v>
      </c>
    </row>
    <row r="33" spans="2:19" ht="63" customHeight="1" x14ac:dyDescent="0.2">
      <c r="B33" s="9">
        <v>21</v>
      </c>
      <c r="C33" s="20" t="s">
        <v>112</v>
      </c>
      <c r="D33" s="20" t="s">
        <v>67</v>
      </c>
      <c r="E33" s="28" t="s">
        <v>113</v>
      </c>
      <c r="F33" s="22">
        <v>44158</v>
      </c>
      <c r="G33" s="23">
        <v>44339</v>
      </c>
      <c r="H33" s="25">
        <v>50000</v>
      </c>
      <c r="I33" s="3">
        <v>1854</v>
      </c>
      <c r="J33" s="3">
        <v>1435</v>
      </c>
      <c r="K33" s="3">
        <v>3550</v>
      </c>
      <c r="L33" s="21">
        <v>550</v>
      </c>
      <c r="M33" s="3">
        <v>1520</v>
      </c>
      <c r="N33" s="3">
        <v>3545</v>
      </c>
      <c r="O33" s="3"/>
      <c r="P33" s="3">
        <f t="shared" si="8"/>
        <v>10600</v>
      </c>
      <c r="Q33" s="3">
        <f t="shared" si="9"/>
        <v>4809</v>
      </c>
      <c r="R33" s="3">
        <f t="shared" si="10"/>
        <v>7645</v>
      </c>
      <c r="S33" s="3">
        <f t="shared" si="11"/>
        <v>45191</v>
      </c>
    </row>
    <row r="34" spans="2:19" ht="63" customHeight="1" x14ac:dyDescent="0.2">
      <c r="B34" s="9">
        <v>22</v>
      </c>
      <c r="C34" s="20" t="s">
        <v>40</v>
      </c>
      <c r="D34" s="20" t="s">
        <v>50</v>
      </c>
      <c r="E34" s="28" t="s">
        <v>62</v>
      </c>
      <c r="F34" s="22">
        <v>44075</v>
      </c>
      <c r="G34" s="23">
        <v>44256</v>
      </c>
      <c r="H34" s="3">
        <v>80000</v>
      </c>
      <c r="I34" s="3">
        <v>7400.87</v>
      </c>
      <c r="J34" s="3">
        <v>2296</v>
      </c>
      <c r="K34" s="3">
        <v>5680</v>
      </c>
      <c r="L34" s="3">
        <v>593.21</v>
      </c>
      <c r="M34" s="3">
        <v>2432</v>
      </c>
      <c r="N34" s="3">
        <v>5672</v>
      </c>
      <c r="O34" s="3"/>
      <c r="P34" s="3">
        <f t="shared" si="8"/>
        <v>16673.21</v>
      </c>
      <c r="Q34" s="3">
        <f t="shared" si="9"/>
        <v>12128.869999999999</v>
      </c>
      <c r="R34" s="3">
        <f t="shared" si="10"/>
        <v>11945.21</v>
      </c>
      <c r="S34" s="3">
        <f t="shared" si="11"/>
        <v>67871.13</v>
      </c>
    </row>
    <row r="35" spans="2:19" ht="63" customHeight="1" x14ac:dyDescent="0.2">
      <c r="B35" s="9">
        <v>23</v>
      </c>
      <c r="C35" s="20" t="s">
        <v>70</v>
      </c>
      <c r="D35" s="20" t="s">
        <v>69</v>
      </c>
      <c r="E35" s="28" t="s">
        <v>72</v>
      </c>
      <c r="F35" s="22">
        <v>44089</v>
      </c>
      <c r="G35" s="23">
        <v>44270</v>
      </c>
      <c r="H35" s="26">
        <v>22000</v>
      </c>
      <c r="I35" s="3">
        <v>0</v>
      </c>
      <c r="J35" s="26">
        <v>631.4</v>
      </c>
      <c r="K35" s="26">
        <v>1562</v>
      </c>
      <c r="L35" s="26">
        <v>242</v>
      </c>
      <c r="M35" s="26">
        <v>668.8</v>
      </c>
      <c r="N35" s="26">
        <v>1559.8</v>
      </c>
      <c r="O35" s="3"/>
      <c r="P35" s="3">
        <f t="shared" si="8"/>
        <v>4664</v>
      </c>
      <c r="Q35" s="3">
        <f t="shared" si="9"/>
        <v>1300.1999999999998</v>
      </c>
      <c r="R35" s="3">
        <f t="shared" si="10"/>
        <v>3363.8</v>
      </c>
      <c r="S35" s="3">
        <f t="shared" si="11"/>
        <v>20699.8</v>
      </c>
    </row>
    <row r="36" spans="2:19" ht="63" customHeight="1" x14ac:dyDescent="0.2">
      <c r="B36" s="9">
        <v>24</v>
      </c>
      <c r="C36" s="20" t="s">
        <v>71</v>
      </c>
      <c r="D36" s="20" t="s">
        <v>69</v>
      </c>
      <c r="E36" s="28" t="s">
        <v>73</v>
      </c>
      <c r="F36" s="22">
        <v>44091</v>
      </c>
      <c r="G36" s="23">
        <v>44272</v>
      </c>
      <c r="H36" s="26">
        <v>60000</v>
      </c>
      <c r="I36" s="26">
        <v>3486.68</v>
      </c>
      <c r="J36" s="26">
        <v>1722</v>
      </c>
      <c r="K36" s="26">
        <v>4260</v>
      </c>
      <c r="L36" s="26">
        <v>593.21</v>
      </c>
      <c r="M36" s="26">
        <v>1824</v>
      </c>
      <c r="N36" s="26">
        <v>4254</v>
      </c>
      <c r="O36" s="3"/>
      <c r="P36" s="3">
        <f t="shared" si="8"/>
        <v>12653.21</v>
      </c>
      <c r="Q36" s="3">
        <f t="shared" si="9"/>
        <v>7032.68</v>
      </c>
      <c r="R36" s="3">
        <f t="shared" si="10"/>
        <v>9107.2099999999991</v>
      </c>
      <c r="S36" s="3">
        <f t="shared" si="11"/>
        <v>52967.32</v>
      </c>
    </row>
    <row r="37" spans="2:19" ht="63" customHeight="1" x14ac:dyDescent="0.2">
      <c r="B37" s="9">
        <v>25</v>
      </c>
      <c r="C37" s="20" t="s">
        <v>84</v>
      </c>
      <c r="D37" s="20" t="s">
        <v>69</v>
      </c>
      <c r="E37" s="28" t="s">
        <v>85</v>
      </c>
      <c r="F37" s="22">
        <v>44123</v>
      </c>
      <c r="G37" s="23">
        <v>44305</v>
      </c>
      <c r="H37" s="26">
        <v>45000</v>
      </c>
      <c r="I37" s="26">
        <v>1148.33</v>
      </c>
      <c r="J37" s="26">
        <v>1291.5</v>
      </c>
      <c r="K37" s="26">
        <v>3195</v>
      </c>
      <c r="L37" s="26">
        <v>495</v>
      </c>
      <c r="M37" s="26">
        <v>1368</v>
      </c>
      <c r="N37" s="26">
        <v>3190.5</v>
      </c>
      <c r="O37" s="3"/>
      <c r="P37" s="3">
        <f t="shared" si="8"/>
        <v>9540</v>
      </c>
      <c r="Q37" s="3">
        <f t="shared" si="9"/>
        <v>3807.83</v>
      </c>
      <c r="R37" s="3">
        <f t="shared" si="10"/>
        <v>6880.5</v>
      </c>
      <c r="S37" s="3">
        <f t="shared" si="11"/>
        <v>41192.17</v>
      </c>
    </row>
    <row r="38" spans="2:19" ht="63" customHeight="1" x14ac:dyDescent="0.2">
      <c r="B38" s="9">
        <v>26</v>
      </c>
      <c r="C38" s="20" t="s">
        <v>97</v>
      </c>
      <c r="D38" s="20" t="s">
        <v>69</v>
      </c>
      <c r="E38" s="38" t="s">
        <v>98</v>
      </c>
      <c r="F38" s="22">
        <v>44156</v>
      </c>
      <c r="G38" s="23">
        <v>44337</v>
      </c>
      <c r="H38" s="26">
        <v>35000</v>
      </c>
      <c r="I38" s="26">
        <v>0</v>
      </c>
      <c r="J38" s="3">
        <f>+(2.87%)*H38</f>
        <v>1004.5</v>
      </c>
      <c r="K38" s="3">
        <f t="shared" ref="K38" si="22">+(7.1%)*H38</f>
        <v>2485</v>
      </c>
      <c r="L38" s="3">
        <f>+(1.1%)*H38</f>
        <v>385.00000000000006</v>
      </c>
      <c r="M38" s="3">
        <f>+(3.04%)*H38</f>
        <v>1064</v>
      </c>
      <c r="N38" s="3">
        <f>+(7.09%)*H38</f>
        <v>2481.5</v>
      </c>
      <c r="O38" s="3"/>
      <c r="P38" s="3">
        <f t="shared" si="8"/>
        <v>7420</v>
      </c>
      <c r="Q38" s="3">
        <f t="shared" si="9"/>
        <v>2068.5</v>
      </c>
      <c r="R38" s="3">
        <f t="shared" si="10"/>
        <v>5351.5</v>
      </c>
      <c r="S38" s="3">
        <f t="shared" si="11"/>
        <v>32931.5</v>
      </c>
    </row>
    <row r="39" spans="2:19" ht="63" customHeight="1" x14ac:dyDescent="0.2">
      <c r="B39" s="9">
        <v>27</v>
      </c>
      <c r="C39" s="20" t="s">
        <v>41</v>
      </c>
      <c r="D39" s="20" t="s">
        <v>51</v>
      </c>
      <c r="E39" s="28" t="s">
        <v>58</v>
      </c>
      <c r="F39" s="22">
        <v>44068</v>
      </c>
      <c r="G39" s="23">
        <v>44252</v>
      </c>
      <c r="H39" s="3">
        <v>34000</v>
      </c>
      <c r="I39" s="3">
        <v>0</v>
      </c>
      <c r="J39" s="3">
        <v>975.8</v>
      </c>
      <c r="K39" s="3">
        <v>2414</v>
      </c>
      <c r="L39" s="3">
        <v>374</v>
      </c>
      <c r="M39" s="3">
        <v>1033.5999999999999</v>
      </c>
      <c r="N39" s="3">
        <v>2410.6</v>
      </c>
      <c r="O39" s="3"/>
      <c r="P39" s="3">
        <f t="shared" si="8"/>
        <v>7208</v>
      </c>
      <c r="Q39" s="3">
        <f t="shared" si="9"/>
        <v>2009.3999999999999</v>
      </c>
      <c r="R39" s="3">
        <f t="shared" si="10"/>
        <v>5198.6000000000004</v>
      </c>
      <c r="S39" s="3">
        <f t="shared" si="11"/>
        <v>31990.6</v>
      </c>
    </row>
    <row r="40" spans="2:19" ht="63" customHeight="1" x14ac:dyDescent="0.2">
      <c r="B40" s="9">
        <v>28</v>
      </c>
      <c r="C40" s="20" t="s">
        <v>42</v>
      </c>
      <c r="D40" s="20" t="s">
        <v>51</v>
      </c>
      <c r="E40" s="20" t="s">
        <v>59</v>
      </c>
      <c r="F40" s="22">
        <v>44082</v>
      </c>
      <c r="G40" s="23">
        <v>44263</v>
      </c>
      <c r="H40" s="3">
        <v>175000</v>
      </c>
      <c r="I40" s="3">
        <v>30052.61</v>
      </c>
      <c r="J40" s="3">
        <v>5022.5</v>
      </c>
      <c r="K40" s="3">
        <v>12425</v>
      </c>
      <c r="L40" s="3">
        <v>593.21</v>
      </c>
      <c r="M40" s="3">
        <v>4098.53</v>
      </c>
      <c r="N40" s="3">
        <v>9558.74</v>
      </c>
      <c r="O40" s="3"/>
      <c r="P40" s="3">
        <f t="shared" si="8"/>
        <v>31697.979999999996</v>
      </c>
      <c r="Q40" s="3">
        <f t="shared" si="9"/>
        <v>39173.64</v>
      </c>
      <c r="R40" s="3">
        <f t="shared" si="10"/>
        <v>22576.949999999997</v>
      </c>
      <c r="S40" s="3">
        <f t="shared" si="11"/>
        <v>135826.35999999999</v>
      </c>
    </row>
    <row r="41" spans="2:19" ht="63" customHeight="1" x14ac:dyDescent="0.2">
      <c r="B41" s="9">
        <v>29</v>
      </c>
      <c r="C41" s="20" t="s">
        <v>99</v>
      </c>
      <c r="D41" s="20" t="s">
        <v>100</v>
      </c>
      <c r="E41" s="20" t="s">
        <v>73</v>
      </c>
      <c r="F41" s="22">
        <v>44125</v>
      </c>
      <c r="G41" s="23">
        <v>44337</v>
      </c>
      <c r="H41" s="3">
        <v>150000</v>
      </c>
      <c r="I41" s="3">
        <v>23981.99</v>
      </c>
      <c r="J41" s="3">
        <f>+(2.87%)*H41</f>
        <v>4305</v>
      </c>
      <c r="K41" s="3">
        <f t="shared" ref="K41:K42" si="23">+(7.1%)*H41</f>
        <v>10649.999999999998</v>
      </c>
      <c r="L41" s="26">
        <v>593.21</v>
      </c>
      <c r="M41" s="25">
        <v>4098.53</v>
      </c>
      <c r="N41" s="3">
        <v>9558.74</v>
      </c>
      <c r="O41" s="3"/>
      <c r="P41" s="3">
        <f t="shared" si="8"/>
        <v>29205.479999999996</v>
      </c>
      <c r="Q41" s="3">
        <f t="shared" si="9"/>
        <v>32385.52</v>
      </c>
      <c r="R41" s="3">
        <f t="shared" si="10"/>
        <v>20801.949999999997</v>
      </c>
      <c r="S41" s="3">
        <f t="shared" si="11"/>
        <v>117614.48</v>
      </c>
    </row>
    <row r="42" spans="2:19" ht="63" customHeight="1" x14ac:dyDescent="0.2">
      <c r="B42" s="9">
        <v>30</v>
      </c>
      <c r="C42" s="20" t="s">
        <v>101</v>
      </c>
      <c r="D42" s="20" t="s">
        <v>102</v>
      </c>
      <c r="E42" s="20" t="s">
        <v>103</v>
      </c>
      <c r="F42" s="22">
        <v>44145</v>
      </c>
      <c r="G42" s="23">
        <v>44326</v>
      </c>
      <c r="H42" s="3">
        <v>60000</v>
      </c>
      <c r="I42" s="26">
        <v>3486.68</v>
      </c>
      <c r="J42" s="3">
        <f>+(2.87%)*H42</f>
        <v>1722</v>
      </c>
      <c r="K42" s="3">
        <f t="shared" si="23"/>
        <v>4260</v>
      </c>
      <c r="L42" s="26">
        <v>593.21</v>
      </c>
      <c r="M42" s="3">
        <f>+(3.04%)*H42</f>
        <v>1824</v>
      </c>
      <c r="N42" s="3">
        <f>+(7.09%)*H42</f>
        <v>4254</v>
      </c>
      <c r="O42" s="26"/>
      <c r="P42" s="3">
        <f t="shared" si="8"/>
        <v>12653.21</v>
      </c>
      <c r="Q42" s="3">
        <f t="shared" si="9"/>
        <v>7032.68</v>
      </c>
      <c r="R42" s="3">
        <f t="shared" si="10"/>
        <v>9107.2099999999991</v>
      </c>
      <c r="S42" s="3">
        <f t="shared" si="11"/>
        <v>52967.32</v>
      </c>
    </row>
    <row r="43" spans="2:19" ht="63" customHeight="1" x14ac:dyDescent="0.2">
      <c r="B43" s="9">
        <v>31</v>
      </c>
      <c r="C43" s="20" t="s">
        <v>114</v>
      </c>
      <c r="D43" s="20" t="s">
        <v>115</v>
      </c>
      <c r="E43" s="28" t="s">
        <v>116</v>
      </c>
      <c r="F43" s="22">
        <v>44531</v>
      </c>
      <c r="G43" s="23">
        <v>44348</v>
      </c>
      <c r="H43" s="3">
        <v>60000</v>
      </c>
      <c r="I43" s="26">
        <v>3486.68</v>
      </c>
      <c r="J43" s="3">
        <f>+(2.87%)*H43</f>
        <v>1722</v>
      </c>
      <c r="K43" s="3">
        <f t="shared" ref="K43" si="24">+(7.1%)*H43</f>
        <v>4260</v>
      </c>
      <c r="L43" s="26">
        <v>593.21</v>
      </c>
      <c r="M43" s="3">
        <f>+(3.04%)*H43</f>
        <v>1824</v>
      </c>
      <c r="N43" s="3">
        <f>+(7.09%)*H43</f>
        <v>4254</v>
      </c>
      <c r="O43" s="26"/>
      <c r="P43" s="3">
        <f t="shared" si="8"/>
        <v>12653.21</v>
      </c>
      <c r="Q43" s="3">
        <f t="shared" si="9"/>
        <v>7032.68</v>
      </c>
      <c r="R43" s="3">
        <f t="shared" si="10"/>
        <v>9107.2099999999991</v>
      </c>
      <c r="S43" s="3">
        <f t="shared" si="11"/>
        <v>52967.32</v>
      </c>
    </row>
    <row r="44" spans="2:19" ht="63" customHeight="1" x14ac:dyDescent="0.2">
      <c r="B44" s="9">
        <v>32</v>
      </c>
      <c r="C44" s="20" t="s">
        <v>75</v>
      </c>
      <c r="D44" s="20" t="s">
        <v>77</v>
      </c>
      <c r="E44" s="20" t="s">
        <v>74</v>
      </c>
      <c r="F44" s="22">
        <v>44091</v>
      </c>
      <c r="G44" s="23">
        <v>44272</v>
      </c>
      <c r="H44" s="3">
        <v>60000</v>
      </c>
      <c r="I44" s="3">
        <v>3486.68</v>
      </c>
      <c r="J44" s="3">
        <v>1722</v>
      </c>
      <c r="K44" s="3">
        <v>4260</v>
      </c>
      <c r="L44" s="24">
        <v>593.21</v>
      </c>
      <c r="M44" s="3">
        <v>1824</v>
      </c>
      <c r="N44" s="3">
        <v>4254</v>
      </c>
      <c r="O44" s="3"/>
      <c r="P44" s="3">
        <f t="shared" si="8"/>
        <v>12653.21</v>
      </c>
      <c r="Q44" s="3">
        <f t="shared" si="9"/>
        <v>7032.68</v>
      </c>
      <c r="R44" s="3">
        <f t="shared" si="10"/>
        <v>9107.2099999999991</v>
      </c>
      <c r="S44" s="3">
        <f t="shared" si="11"/>
        <v>52967.32</v>
      </c>
    </row>
    <row r="45" spans="2:19" ht="63" customHeight="1" x14ac:dyDescent="0.2">
      <c r="B45" s="9">
        <v>33</v>
      </c>
      <c r="C45" s="20" t="s">
        <v>76</v>
      </c>
      <c r="D45" s="20" t="s">
        <v>77</v>
      </c>
      <c r="E45" s="20" t="s">
        <v>74</v>
      </c>
      <c r="F45" s="22">
        <v>44095</v>
      </c>
      <c r="G45" s="23">
        <v>44460</v>
      </c>
      <c r="H45" s="3">
        <v>60000</v>
      </c>
      <c r="I45" s="3">
        <v>3486.68</v>
      </c>
      <c r="J45" s="3">
        <v>1722</v>
      </c>
      <c r="K45" s="3">
        <v>4260</v>
      </c>
      <c r="L45" s="24">
        <v>593.21</v>
      </c>
      <c r="M45" s="3">
        <v>1824</v>
      </c>
      <c r="N45" s="3">
        <v>4254</v>
      </c>
      <c r="O45" s="3"/>
      <c r="P45" s="3">
        <f t="shared" si="8"/>
        <v>12653.21</v>
      </c>
      <c r="Q45" s="3">
        <f t="shared" si="9"/>
        <v>7032.68</v>
      </c>
      <c r="R45" s="3">
        <f t="shared" si="10"/>
        <v>9107.2099999999991</v>
      </c>
      <c r="S45" s="3">
        <f t="shared" si="11"/>
        <v>52967.32</v>
      </c>
    </row>
    <row r="46" spans="2:19" ht="63" customHeight="1" x14ac:dyDescent="0.2">
      <c r="B46" s="9">
        <v>34</v>
      </c>
      <c r="C46" s="20" t="s">
        <v>44</v>
      </c>
      <c r="D46" s="20" t="s">
        <v>52</v>
      </c>
      <c r="E46" s="20" t="s">
        <v>56</v>
      </c>
      <c r="F46" s="22">
        <v>44075</v>
      </c>
      <c r="G46" s="23">
        <v>44256</v>
      </c>
      <c r="H46" s="3">
        <v>175000</v>
      </c>
      <c r="I46" s="3">
        <v>30052.61</v>
      </c>
      <c r="J46" s="3">
        <v>5022.5</v>
      </c>
      <c r="K46" s="3">
        <v>12425</v>
      </c>
      <c r="L46" s="3">
        <v>593.21</v>
      </c>
      <c r="M46" s="3">
        <v>4098.53</v>
      </c>
      <c r="N46" s="3">
        <v>9558.74</v>
      </c>
      <c r="O46" s="3"/>
      <c r="P46" s="3">
        <f t="shared" si="8"/>
        <v>31697.979999999996</v>
      </c>
      <c r="Q46" s="3">
        <f t="shared" si="9"/>
        <v>39173.64</v>
      </c>
      <c r="R46" s="3">
        <f t="shared" si="10"/>
        <v>22576.949999999997</v>
      </c>
      <c r="S46" s="3">
        <f t="shared" si="11"/>
        <v>135826.35999999999</v>
      </c>
    </row>
    <row r="47" spans="2:19" ht="63" customHeight="1" x14ac:dyDescent="0.2">
      <c r="B47" s="9">
        <v>35</v>
      </c>
      <c r="C47" s="28" t="s">
        <v>86</v>
      </c>
      <c r="D47" s="20" t="s">
        <v>52</v>
      </c>
      <c r="E47" s="28" t="s">
        <v>87</v>
      </c>
      <c r="F47" s="22">
        <v>44123</v>
      </c>
      <c r="G47" s="23">
        <v>44305</v>
      </c>
      <c r="H47" s="3">
        <v>70000</v>
      </c>
      <c r="I47" s="3">
        <v>5368.48</v>
      </c>
      <c r="J47" s="3">
        <v>2009</v>
      </c>
      <c r="K47" s="3">
        <v>4970</v>
      </c>
      <c r="L47" s="3">
        <v>593.21</v>
      </c>
      <c r="M47" s="3">
        <v>2128</v>
      </c>
      <c r="N47" s="3">
        <v>4963</v>
      </c>
      <c r="O47" s="3"/>
      <c r="P47" s="3">
        <f t="shared" si="8"/>
        <v>14663.21</v>
      </c>
      <c r="Q47" s="3">
        <f t="shared" si="9"/>
        <v>9505.48</v>
      </c>
      <c r="R47" s="3">
        <f t="shared" si="10"/>
        <v>10526.21</v>
      </c>
      <c r="S47" s="3">
        <f t="shared" si="11"/>
        <v>60494.520000000004</v>
      </c>
    </row>
    <row r="48" spans="2:19" ht="63" customHeight="1" x14ac:dyDescent="0.2">
      <c r="B48" s="9">
        <v>36</v>
      </c>
      <c r="C48" s="28" t="s">
        <v>108</v>
      </c>
      <c r="D48" s="20" t="s">
        <v>52</v>
      </c>
      <c r="E48" s="28" t="s">
        <v>110</v>
      </c>
      <c r="F48" s="22">
        <v>44137</v>
      </c>
      <c r="G48" s="23">
        <v>44318</v>
      </c>
      <c r="H48" s="3">
        <v>34000</v>
      </c>
      <c r="I48" s="3">
        <v>0</v>
      </c>
      <c r="J48" s="3">
        <f>+(2.87%)*H48</f>
        <v>975.8</v>
      </c>
      <c r="K48" s="3">
        <f t="shared" ref="K48" si="25">+(7.1%)*H48</f>
        <v>2414</v>
      </c>
      <c r="L48" s="3">
        <f>+(1.1%)*H48</f>
        <v>374.00000000000006</v>
      </c>
      <c r="M48" s="3">
        <f>+(3.04%)*H48</f>
        <v>1033.5999999999999</v>
      </c>
      <c r="N48" s="3">
        <f>+(7.09%)*H48</f>
        <v>2410.6000000000004</v>
      </c>
      <c r="O48" s="3"/>
      <c r="P48" s="3">
        <f t="shared" si="8"/>
        <v>7208</v>
      </c>
      <c r="Q48" s="3">
        <f t="shared" si="9"/>
        <v>2009.3999999999999</v>
      </c>
      <c r="R48" s="3">
        <f t="shared" si="10"/>
        <v>5198.6000000000004</v>
      </c>
      <c r="S48" s="3">
        <f t="shared" si="11"/>
        <v>31990.6</v>
      </c>
    </row>
    <row r="49" spans="1:19" ht="63" customHeight="1" x14ac:dyDescent="0.2">
      <c r="B49" s="9">
        <v>37</v>
      </c>
      <c r="C49" s="28" t="s">
        <v>109</v>
      </c>
      <c r="D49" s="20" t="s">
        <v>52</v>
      </c>
      <c r="E49" s="28" t="s">
        <v>57</v>
      </c>
      <c r="F49" s="22">
        <v>44145</v>
      </c>
      <c r="G49" s="23">
        <v>44326</v>
      </c>
      <c r="H49" s="3">
        <v>60000</v>
      </c>
      <c r="I49" s="26">
        <v>3486.68</v>
      </c>
      <c r="J49" s="3">
        <f>+(2.87%)*H49</f>
        <v>1722</v>
      </c>
      <c r="K49" s="3">
        <f t="shared" ref="K49" si="26">+(7.1%)*H49</f>
        <v>4260</v>
      </c>
      <c r="L49" s="26">
        <v>593.21</v>
      </c>
      <c r="M49" s="3">
        <f>+(3.04%)*H49</f>
        <v>1824</v>
      </c>
      <c r="N49" s="3">
        <f>+(7.09%)*H49</f>
        <v>4254</v>
      </c>
      <c r="O49" s="26"/>
      <c r="P49" s="3">
        <f t="shared" si="8"/>
        <v>12653.21</v>
      </c>
      <c r="Q49" s="3">
        <f t="shared" si="9"/>
        <v>7032.68</v>
      </c>
      <c r="R49" s="3">
        <f t="shared" si="10"/>
        <v>9107.2099999999991</v>
      </c>
      <c r="S49" s="3">
        <f t="shared" si="11"/>
        <v>52967.32</v>
      </c>
    </row>
    <row r="50" spans="1:19" ht="63" customHeight="1" x14ac:dyDescent="0.2">
      <c r="B50" s="9">
        <v>38</v>
      </c>
      <c r="C50" s="20" t="s">
        <v>45</v>
      </c>
      <c r="D50" s="20" t="s">
        <v>53</v>
      </c>
      <c r="E50" s="20" t="s">
        <v>57</v>
      </c>
      <c r="F50" s="22">
        <v>44081</v>
      </c>
      <c r="G50" s="23">
        <v>44262</v>
      </c>
      <c r="H50" s="3">
        <v>60000</v>
      </c>
      <c r="I50" s="3">
        <v>3486.68</v>
      </c>
      <c r="J50" s="3">
        <v>1722</v>
      </c>
      <c r="K50" s="3">
        <v>4260</v>
      </c>
      <c r="L50" s="3">
        <v>593.21</v>
      </c>
      <c r="M50" s="3">
        <f>+(3.04%)*H50</f>
        <v>1824</v>
      </c>
      <c r="N50" s="3">
        <v>4254</v>
      </c>
      <c r="O50" s="3"/>
      <c r="P50" s="3">
        <f t="shared" si="8"/>
        <v>12653.21</v>
      </c>
      <c r="Q50" s="3">
        <f t="shared" si="9"/>
        <v>7032.68</v>
      </c>
      <c r="R50" s="3">
        <f t="shared" si="10"/>
        <v>9107.2099999999991</v>
      </c>
      <c r="S50" s="3">
        <f t="shared" si="11"/>
        <v>52967.32</v>
      </c>
    </row>
    <row r="51" spans="1:19" ht="63" customHeight="1" x14ac:dyDescent="0.2">
      <c r="B51" s="9">
        <v>39</v>
      </c>
      <c r="C51" s="20" t="s">
        <v>78</v>
      </c>
      <c r="D51" s="20" t="s">
        <v>53</v>
      </c>
      <c r="E51" s="20" t="s">
        <v>80</v>
      </c>
      <c r="F51" s="22">
        <v>44088</v>
      </c>
      <c r="G51" s="23">
        <v>44269</v>
      </c>
      <c r="H51" s="3">
        <v>60000</v>
      </c>
      <c r="I51" s="3">
        <v>3486.68</v>
      </c>
      <c r="J51" s="3">
        <v>1722</v>
      </c>
      <c r="K51" s="3">
        <v>4260</v>
      </c>
      <c r="L51" s="3">
        <v>593.21</v>
      </c>
      <c r="M51" s="3">
        <f>+(3.04%)*H51</f>
        <v>1824</v>
      </c>
      <c r="N51" s="3">
        <v>4254</v>
      </c>
      <c r="O51" s="3"/>
      <c r="P51" s="3">
        <f t="shared" si="8"/>
        <v>12653.21</v>
      </c>
      <c r="Q51" s="3">
        <f t="shared" si="9"/>
        <v>7032.68</v>
      </c>
      <c r="R51" s="3">
        <f t="shared" si="10"/>
        <v>9107.2099999999991</v>
      </c>
      <c r="S51" s="3">
        <f t="shared" si="11"/>
        <v>52967.32</v>
      </c>
    </row>
    <row r="52" spans="1:19" ht="63" customHeight="1" thickBot="1" x14ac:dyDescent="0.25">
      <c r="B52" s="9">
        <v>40</v>
      </c>
      <c r="C52" s="34" t="s">
        <v>79</v>
      </c>
      <c r="D52" s="34" t="s">
        <v>53</v>
      </c>
      <c r="E52" s="34" t="s">
        <v>80</v>
      </c>
      <c r="F52" s="35">
        <v>44102</v>
      </c>
      <c r="G52" s="36">
        <v>44283</v>
      </c>
      <c r="H52" s="37">
        <v>60000</v>
      </c>
      <c r="I52" s="37">
        <v>3486.68</v>
      </c>
      <c r="J52" s="37">
        <v>1722</v>
      </c>
      <c r="K52" s="37">
        <v>4260</v>
      </c>
      <c r="L52" s="37">
        <v>593.21</v>
      </c>
      <c r="M52" s="37">
        <v>1824</v>
      </c>
      <c r="N52" s="37">
        <v>4254</v>
      </c>
      <c r="O52" s="37"/>
      <c r="P52" s="3">
        <f t="shared" si="8"/>
        <v>12653.21</v>
      </c>
      <c r="Q52" s="3">
        <f t="shared" si="9"/>
        <v>7032.68</v>
      </c>
      <c r="R52" s="3">
        <f t="shared" si="10"/>
        <v>9107.2099999999991</v>
      </c>
      <c r="S52" s="3">
        <f t="shared" si="11"/>
        <v>52967.32</v>
      </c>
    </row>
    <row r="53" spans="1:19" ht="30.75" customHeight="1" thickBot="1" x14ac:dyDescent="0.25">
      <c r="B53" s="57" t="s">
        <v>27</v>
      </c>
      <c r="C53" s="57"/>
      <c r="D53" s="57"/>
      <c r="E53" s="57"/>
      <c r="F53" s="57"/>
      <c r="G53" s="57"/>
      <c r="H53" s="19">
        <f t="shared" ref="H53:S53" si="27">SUM(H13:H52)</f>
        <v>2651750</v>
      </c>
      <c r="I53" s="19">
        <f t="shared" si="27"/>
        <v>250253.7999999999</v>
      </c>
      <c r="J53" s="19">
        <f t="shared" si="27"/>
        <v>75760.824999999997</v>
      </c>
      <c r="K53" s="19">
        <f t="shared" si="27"/>
        <v>187422.25</v>
      </c>
      <c r="L53" s="19">
        <f t="shared" si="27"/>
        <v>19549.659999999989</v>
      </c>
      <c r="M53" s="19">
        <f t="shared" si="27"/>
        <v>79139.790000000008</v>
      </c>
      <c r="N53" s="19">
        <f t="shared" si="27"/>
        <v>174686.97500000001</v>
      </c>
      <c r="O53" s="19">
        <f t="shared" si="27"/>
        <v>2380.2399999999998</v>
      </c>
      <c r="P53" s="19">
        <f t="shared" si="27"/>
        <v>531943.74000000011</v>
      </c>
      <c r="Q53" s="19">
        <f t="shared" si="27"/>
        <v>407534.65499999991</v>
      </c>
      <c r="R53" s="19">
        <f t="shared" si="27"/>
        <v>381658.88500000013</v>
      </c>
      <c r="S53" s="19">
        <f t="shared" si="27"/>
        <v>2244215.3449999997</v>
      </c>
    </row>
    <row r="54" spans="1:19" ht="20.100000000000001" customHeight="1" x14ac:dyDescent="0.2">
      <c r="A54" s="2"/>
      <c r="B54" s="11"/>
      <c r="C54" s="12"/>
      <c r="D54" s="12"/>
      <c r="E54" s="12"/>
      <c r="F54" s="12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20.100000000000001" customHeight="1" x14ac:dyDescent="0.2">
      <c r="A55" s="2"/>
      <c r="B55" s="11"/>
      <c r="C55" s="12"/>
      <c r="D55" s="12"/>
      <c r="E55" s="12"/>
      <c r="F55" s="12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20.100000000000001" customHeight="1" x14ac:dyDescent="0.2">
      <c r="A56" s="2"/>
      <c r="B56" s="11"/>
      <c r="C56" s="12"/>
      <c r="D56" s="12"/>
      <c r="E56" s="12"/>
      <c r="F56" s="12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ht="20.100000000000001" customHeight="1" x14ac:dyDescent="0.2">
      <c r="A57" s="2"/>
      <c r="C57" s="4"/>
      <c r="D57" s="2"/>
      <c r="E57" s="2"/>
      <c r="F57" s="2"/>
      <c r="G57" s="2"/>
      <c r="H57" s="2"/>
      <c r="I57" s="2"/>
    </row>
    <row r="58" spans="1:19" ht="20.100000000000001" customHeight="1" x14ac:dyDescent="0.2">
      <c r="A58" s="2"/>
      <c r="C58" s="15" t="s">
        <v>28</v>
      </c>
      <c r="D58" s="2"/>
      <c r="E58" s="2"/>
      <c r="F58" s="2"/>
      <c r="G58" s="2"/>
      <c r="H58" s="2"/>
      <c r="I58" s="2"/>
    </row>
    <row r="59" spans="1:19" ht="20.100000000000001" customHeight="1" x14ac:dyDescent="0.2">
      <c r="A59" s="2"/>
      <c r="C59" s="13" t="s">
        <v>29</v>
      </c>
      <c r="D59" s="2"/>
      <c r="E59" s="2"/>
      <c r="F59" s="2"/>
      <c r="G59" s="2"/>
      <c r="H59" s="2"/>
      <c r="I59" s="2"/>
    </row>
    <row r="60" spans="1:19" ht="20.100000000000001" customHeight="1" x14ac:dyDescent="0.2">
      <c r="A60" s="2"/>
      <c r="C60" s="13"/>
      <c r="D60" s="2"/>
      <c r="E60" s="2"/>
      <c r="F60" s="2"/>
      <c r="G60" s="2"/>
      <c r="H60" s="2"/>
      <c r="I60" s="2"/>
    </row>
    <row r="61" spans="1:19" ht="20.100000000000001" customHeight="1" x14ac:dyDescent="0.2">
      <c r="A61" s="2"/>
      <c r="C61" s="1"/>
      <c r="D61" s="2"/>
      <c r="E61" s="2"/>
      <c r="F61" s="2"/>
      <c r="G61" s="2"/>
      <c r="H61" s="2"/>
      <c r="I61" s="2"/>
    </row>
    <row r="62" spans="1:19" ht="20.100000000000001" customHeight="1" x14ac:dyDescent="0.2">
      <c r="A62" s="2"/>
      <c r="C62" s="1"/>
      <c r="D62" s="2"/>
      <c r="E62" s="2"/>
      <c r="F62" s="2"/>
      <c r="G62" s="2"/>
      <c r="H62" s="2"/>
      <c r="I62" s="2"/>
    </row>
    <row r="63" spans="1:19" ht="20.100000000000001" customHeight="1" x14ac:dyDescent="0.2">
      <c r="A63" s="2"/>
      <c r="C63" s="1"/>
      <c r="D63" s="2"/>
      <c r="E63" s="2"/>
      <c r="F63" s="2"/>
      <c r="G63" s="2"/>
      <c r="H63" s="2"/>
      <c r="I63" s="2"/>
    </row>
    <row r="64" spans="1:19" ht="20.100000000000001" customHeight="1" x14ac:dyDescent="0.2">
      <c r="A64" s="2"/>
      <c r="C64" s="15" t="s">
        <v>30</v>
      </c>
      <c r="D64" s="2"/>
      <c r="E64" s="2"/>
      <c r="F64" s="2"/>
      <c r="G64" s="2"/>
      <c r="H64" s="2"/>
      <c r="I64" s="2"/>
    </row>
    <row r="65" spans="1:9" ht="20.100000000000001" customHeight="1" x14ac:dyDescent="0.2">
      <c r="A65" s="2"/>
      <c r="C65" s="14" t="s">
        <v>26</v>
      </c>
      <c r="D65" s="2"/>
      <c r="E65" s="2"/>
      <c r="F65" s="2"/>
      <c r="G65" s="2"/>
      <c r="H65" s="2"/>
      <c r="I65" s="2"/>
    </row>
    <row r="66" spans="1:9" ht="20.100000000000001" customHeight="1" x14ac:dyDescent="0.2">
      <c r="A66" s="2"/>
      <c r="C66" s="1"/>
      <c r="D66" s="2"/>
      <c r="E66" s="2"/>
      <c r="F66" s="2"/>
      <c r="G66" s="2"/>
      <c r="H66" s="2"/>
      <c r="I66" s="2"/>
    </row>
    <row r="67" spans="1:9" ht="20.100000000000001" customHeight="1" x14ac:dyDescent="0.2">
      <c r="A67" s="2"/>
      <c r="C67" s="1"/>
      <c r="D67" s="2"/>
      <c r="E67" s="2"/>
      <c r="F67" s="2"/>
      <c r="G67" s="2"/>
      <c r="H67" s="2"/>
      <c r="I67" s="2"/>
    </row>
    <row r="68" spans="1:9" ht="20.100000000000001" customHeight="1" x14ac:dyDescent="0.2">
      <c r="A68" s="2"/>
      <c r="C68" s="1"/>
      <c r="D68" s="2"/>
      <c r="E68" s="2"/>
      <c r="F68" s="2"/>
      <c r="G68" s="2"/>
      <c r="H68" s="2"/>
      <c r="I68" s="2"/>
    </row>
    <row r="69" spans="1:9" ht="20.100000000000001" customHeight="1" x14ac:dyDescent="0.2">
      <c r="A69" s="2"/>
      <c r="C69" s="15" t="s">
        <v>31</v>
      </c>
      <c r="D69" s="2"/>
      <c r="E69" s="2"/>
      <c r="F69" s="2"/>
      <c r="G69" s="2"/>
      <c r="H69" s="2"/>
      <c r="I69" s="2"/>
    </row>
    <row r="70" spans="1:9" ht="20.100000000000001" customHeight="1" x14ac:dyDescent="0.2">
      <c r="A70" s="2"/>
      <c r="C70" s="14" t="s">
        <v>25</v>
      </c>
      <c r="D70" s="2"/>
      <c r="E70" s="2"/>
      <c r="F70" s="2"/>
      <c r="G70" s="2"/>
      <c r="H70" s="2"/>
      <c r="I70" s="2"/>
    </row>
    <row r="71" spans="1:9" ht="30.95" customHeight="1" x14ac:dyDescent="0.2">
      <c r="A71" s="2"/>
      <c r="C71" s="2"/>
      <c r="D71" s="2"/>
      <c r="E71" s="2"/>
      <c r="F71" s="2"/>
      <c r="G71" s="2"/>
      <c r="H71" s="2"/>
      <c r="I71" s="2"/>
    </row>
    <row r="72" spans="1:9" ht="30.95" customHeight="1" x14ac:dyDescent="0.2">
      <c r="A72" s="2"/>
      <c r="C72" s="2"/>
      <c r="D72" s="2"/>
      <c r="E72" s="2"/>
      <c r="F72" s="2"/>
      <c r="G72" s="2"/>
      <c r="H72" s="2"/>
      <c r="I72" s="2"/>
    </row>
    <row r="73" spans="1:9" ht="30.95" customHeight="1" x14ac:dyDescent="0.2">
      <c r="A73" s="2"/>
      <c r="C73" s="2"/>
      <c r="D73" s="2"/>
      <c r="E73" s="2"/>
      <c r="F73" s="2"/>
      <c r="G73" s="2"/>
      <c r="H73" s="2"/>
      <c r="I73" s="2"/>
    </row>
    <row r="74" spans="1:9" ht="30.95" customHeight="1" x14ac:dyDescent="0.2">
      <c r="A74" s="2"/>
      <c r="C74" s="2"/>
      <c r="D74" s="2"/>
      <c r="E74" s="2"/>
      <c r="F74" s="2"/>
      <c r="G74" s="2"/>
      <c r="H74" s="2"/>
      <c r="I74" s="2"/>
    </row>
    <row r="75" spans="1:9" x14ac:dyDescent="0.2">
      <c r="C75" s="2"/>
      <c r="D75" s="2"/>
      <c r="E75" s="2"/>
      <c r="F75" s="2"/>
      <c r="G75" s="2"/>
      <c r="H75" s="2"/>
      <c r="I75" s="2"/>
    </row>
    <row r="76" spans="1:9" x14ac:dyDescent="0.2">
      <c r="C76" s="2"/>
      <c r="D76" s="2"/>
      <c r="E76" s="2"/>
      <c r="F76" s="2"/>
      <c r="G76" s="2"/>
      <c r="H76" s="2"/>
      <c r="I76" s="2"/>
    </row>
    <row r="77" spans="1:9" ht="30.95" customHeight="1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</sheetData>
  <mergeCells count="20">
    <mergeCell ref="B53:G53"/>
    <mergeCell ref="Q10:R10"/>
    <mergeCell ref="Q11:Q12"/>
    <mergeCell ref="B8:S8"/>
    <mergeCell ref="S10:S12"/>
    <mergeCell ref="J11:K11"/>
    <mergeCell ref="L11:L12"/>
    <mergeCell ref="M11:N11"/>
    <mergeCell ref="F11:G11"/>
    <mergeCell ref="R11:R12"/>
    <mergeCell ref="I10:I12"/>
    <mergeCell ref="B4:S4"/>
    <mergeCell ref="B9:S9"/>
    <mergeCell ref="H10:H12"/>
    <mergeCell ref="B10:B12"/>
    <mergeCell ref="C10:C12"/>
    <mergeCell ref="B7:S7"/>
    <mergeCell ref="P11:P12"/>
    <mergeCell ref="J10:P10"/>
    <mergeCell ref="O11:O12"/>
  </mergeCells>
  <pageMargins left="0.31496062992125984" right="0.31496062992125984" top="0.59055118110236227" bottom="0.55118110236220474" header="0.31496062992125984" footer="0.31496062992125984"/>
  <pageSetup paperSize="5" scale="60" orientation="landscape" r:id="rId1"/>
  <headerFooter>
    <oddFooter>Página &amp;P</oddFooter>
  </headerFooter>
  <ignoredErrors>
    <ignoredError sqref="P13 P26:S52 P14:S16 P25 P18:S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2021-03-01T20:57:01Z</cp:lastPrinted>
  <dcterms:created xsi:type="dcterms:W3CDTF">2006-07-11T17:39:34Z</dcterms:created>
  <dcterms:modified xsi:type="dcterms:W3CDTF">2021-03-01T21:00:01Z</dcterms:modified>
</cp:coreProperties>
</file>