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JULIO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contratado'!$B$2:$S$69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I51" i="5" l="1"/>
  <c r="J51" i="5"/>
  <c r="M51" i="5"/>
  <c r="O51" i="5"/>
  <c r="H51" i="5"/>
  <c r="Q50" i="5" l="1"/>
  <c r="S50" i="5" s="1"/>
  <c r="N50" i="5"/>
  <c r="R50" i="5" s="1"/>
  <c r="K50" i="5"/>
  <c r="P50" i="5" l="1"/>
  <c r="Q20" i="5"/>
  <c r="S20" i="5" s="1"/>
  <c r="L20" i="5"/>
  <c r="L51" i="5" s="1"/>
  <c r="K20" i="5"/>
  <c r="N20" i="5"/>
  <c r="R20" i="5" l="1"/>
  <c r="P20" i="5"/>
  <c r="Q49" i="5"/>
  <c r="S49" i="5" s="1"/>
  <c r="K49" i="5"/>
  <c r="N49" i="5"/>
  <c r="P49" i="5" l="1"/>
  <c r="R49" i="5"/>
  <c r="P38" i="5"/>
  <c r="Q24" i="5"/>
  <c r="S24" i="5" s="1"/>
  <c r="K40" i="5"/>
  <c r="N40" i="5"/>
  <c r="K14" i="5"/>
  <c r="K15" i="5"/>
  <c r="K16" i="5"/>
  <c r="K17" i="5"/>
  <c r="K18" i="5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9" i="5"/>
  <c r="K41" i="5"/>
  <c r="K42" i="5"/>
  <c r="K43" i="5"/>
  <c r="K44" i="5"/>
  <c r="K45" i="5"/>
  <c r="K46" i="5"/>
  <c r="K47" i="5"/>
  <c r="K48" i="5"/>
  <c r="N34" i="5"/>
  <c r="N35" i="5"/>
  <c r="N36" i="5"/>
  <c r="N37" i="5"/>
  <c r="R38" i="5"/>
  <c r="Q38" i="5"/>
  <c r="S38" i="5" s="1"/>
  <c r="N43" i="5"/>
  <c r="N14" i="5"/>
  <c r="N15" i="5"/>
  <c r="N16" i="5"/>
  <c r="N44" i="5"/>
  <c r="N45" i="5"/>
  <c r="N17" i="5"/>
  <c r="N18" i="5"/>
  <c r="N19" i="5"/>
  <c r="N21" i="5"/>
  <c r="P21" i="5" s="1"/>
  <c r="N22" i="5"/>
  <c r="N46" i="5"/>
  <c r="N23" i="5"/>
  <c r="N24" i="5"/>
  <c r="N25" i="5"/>
  <c r="R25" i="5" s="1"/>
  <c r="N26" i="5"/>
  <c r="N27" i="5"/>
  <c r="R27" i="5" s="1"/>
  <c r="N47" i="5"/>
  <c r="N48" i="5"/>
  <c r="N28" i="5"/>
  <c r="N39" i="5"/>
  <c r="N29" i="5"/>
  <c r="N30" i="5"/>
  <c r="N31" i="5"/>
  <c r="N32" i="5"/>
  <c r="N33" i="5"/>
  <c r="N42" i="5"/>
  <c r="N41" i="5"/>
  <c r="R41" i="5" s="1"/>
  <c r="Q23" i="5"/>
  <c r="S23" i="5" s="1"/>
  <c r="Q39" i="5"/>
  <c r="S39" i="5" s="1"/>
  <c r="Q33" i="5"/>
  <c r="S33" i="5" s="1"/>
  <c r="Q31" i="5"/>
  <c r="S31" i="5" s="1"/>
  <c r="Q25" i="5"/>
  <c r="S25" i="5" s="1"/>
  <c r="Q32" i="5"/>
  <c r="S32" i="5" s="1"/>
  <c r="Q26" i="5"/>
  <c r="S26" i="5" s="1"/>
  <c r="Q46" i="5"/>
  <c r="S46" i="5" s="1"/>
  <c r="Q14" i="5"/>
  <c r="Q17" i="5"/>
  <c r="S17" i="5" s="1"/>
  <c r="Q18" i="5"/>
  <c r="S18" i="5" s="1"/>
  <c r="Q48" i="5"/>
  <c r="S48" i="5" s="1"/>
  <c r="Q42" i="5"/>
  <c r="S42" i="5" s="1"/>
  <c r="Q19" i="5"/>
  <c r="S19" i="5" s="1"/>
  <c r="Q37" i="5"/>
  <c r="S37" i="5" s="1"/>
  <c r="Q15" i="5"/>
  <c r="S15" i="5" s="1"/>
  <c r="Q34" i="5"/>
  <c r="S34" i="5" s="1"/>
  <c r="Q16" i="5"/>
  <c r="S16" i="5" s="1"/>
  <c r="Q27" i="5"/>
  <c r="S27" i="5" s="1"/>
  <c r="Q29" i="5"/>
  <c r="S29" i="5" s="1"/>
  <c r="Q43" i="5"/>
  <c r="S43" i="5" s="1"/>
  <c r="Q44" i="5"/>
  <c r="S44" i="5" s="1"/>
  <c r="Q36" i="5"/>
  <c r="S36" i="5" s="1"/>
  <c r="Q35" i="5"/>
  <c r="S35" i="5" s="1"/>
  <c r="Q40" i="5"/>
  <c r="S40" i="5" s="1"/>
  <c r="Q30" i="5"/>
  <c r="S30" i="5" s="1"/>
  <c r="Q28" i="5"/>
  <c r="S28" i="5" s="1"/>
  <c r="Q22" i="5"/>
  <c r="S22" i="5" s="1"/>
  <c r="Q41" i="5"/>
  <c r="S41" i="5" s="1"/>
  <c r="Q47" i="5"/>
  <c r="S47" i="5" s="1"/>
  <c r="Q45" i="5"/>
  <c r="S45" i="5" s="1"/>
  <c r="Q21" i="5"/>
  <c r="S21" i="5" s="1"/>
  <c r="R18" i="5" l="1"/>
  <c r="N51" i="5"/>
  <c r="S14" i="5"/>
  <c r="S51" i="5" s="1"/>
  <c r="Q51" i="5"/>
  <c r="K51" i="5"/>
  <c r="P18" i="5"/>
  <c r="P45" i="5"/>
  <c r="R22" i="5"/>
  <c r="P33" i="5"/>
  <c r="R33" i="5"/>
  <c r="P14" i="5"/>
  <c r="P31" i="5"/>
  <c r="R34" i="5"/>
  <c r="P47" i="5"/>
  <c r="P32" i="5"/>
  <c r="R36" i="5"/>
  <c r="P28" i="5"/>
  <c r="R19" i="5"/>
  <c r="P15" i="5"/>
  <c r="R40" i="5"/>
  <c r="R21" i="5"/>
  <c r="P48" i="5"/>
  <c r="P35" i="5"/>
  <c r="P23" i="5"/>
  <c r="R14" i="5"/>
  <c r="R42" i="5"/>
  <c r="P30" i="5"/>
  <c r="R17" i="5"/>
  <c r="P24" i="5"/>
  <c r="R15" i="5"/>
  <c r="R47" i="5"/>
  <c r="P43" i="5"/>
  <c r="R24" i="5"/>
  <c r="P41" i="5"/>
  <c r="P44" i="5"/>
  <c r="P29" i="5"/>
  <c r="P27" i="5"/>
  <c r="R23" i="5"/>
  <c r="P36" i="5"/>
  <c r="R46" i="5"/>
  <c r="R39" i="5"/>
  <c r="R32" i="5"/>
  <c r="R26" i="5"/>
  <c r="P19" i="5"/>
  <c r="P26" i="5"/>
  <c r="R43" i="5"/>
  <c r="P39" i="5"/>
  <c r="R30" i="5"/>
  <c r="P17" i="5"/>
  <c r="R45" i="5"/>
  <c r="R37" i="5"/>
  <c r="P25" i="5"/>
  <c r="P42" i="5"/>
  <c r="P34" i="5"/>
  <c r="R28" i="5"/>
  <c r="P22" i="5"/>
  <c r="P16" i="5"/>
  <c r="R44" i="5"/>
  <c r="R16" i="5"/>
  <c r="P46" i="5"/>
  <c r="P37" i="5"/>
  <c r="R31" i="5"/>
  <c r="P40" i="5"/>
  <c r="R35" i="5"/>
  <c r="R48" i="5"/>
  <c r="R29" i="5"/>
  <c r="P51" i="5" l="1"/>
  <c r="R51" i="5"/>
</calcChain>
</file>

<file path=xl/sharedStrings.xml><?xml version="1.0" encoding="utf-8"?>
<sst xmlns="http://schemas.openxmlformats.org/spreadsheetml/2006/main" count="147" uniqueCount="94">
  <si>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</si>
  <si>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</si>
  <si>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</si>
  <si>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</si>
  <si>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</si>
  <si>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</si>
  <si>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</si>
  <si>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</si>
  <si>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</si>
  <si>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</si>
  <si>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</si>
  <si>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</si>
  <si>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</si>
  <si>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</si>
  <si>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</si>
  <si>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</si>
  <si>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</si>
  <si>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</si>
  <si>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</si>
  <si>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</si>
  <si>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</si>
  <si>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LUIS SANTANA</t>
  </si>
  <si>
    <t>PEDRO ESTEBAN MATOS VIZCAINO</t>
  </si>
  <si>
    <t>Riesgos Laborales (1.10%) (2*)</t>
  </si>
  <si>
    <t>DIRECCION GENERAL DE CONTABILIDAD GUBERNAMENTAL</t>
  </si>
  <si>
    <t>ELECTRICISTA</t>
  </si>
  <si>
    <t>Tarj.</t>
  </si>
  <si>
    <t>AUXILIAR DE CONTABILIDAD</t>
  </si>
  <si>
    <t>ISIDRA MIGUELINA SANTOS RAMIREZ</t>
  </si>
  <si>
    <t>ARCHIVISTA</t>
  </si>
  <si>
    <t>YOENY ALTAGRACIA COHEN MEJIA</t>
  </si>
  <si>
    <t>AUXILIAR ADMINISTRATIVO I</t>
  </si>
  <si>
    <t>AUXILIAR ADMINISTRATIVO II</t>
  </si>
  <si>
    <t>LUIS PASCUAL MENDEZ FAMILIA</t>
  </si>
  <si>
    <t>CHOFER</t>
  </si>
  <si>
    <t>MIGUEL EMILIO FRANCISCO SANTANA</t>
  </si>
  <si>
    <t>FAREL GUERRERO VOLQUEZ</t>
  </si>
  <si>
    <t>COORDINADOR DE EVENTOS Y PROT</t>
  </si>
  <si>
    <t>PORFIRIO ELADIO BAEZ CRUZ</t>
  </si>
  <si>
    <t>MICHEL DE JESUS BAIK VALES</t>
  </si>
  <si>
    <t>AUXILIAR DE TRANSPORTACION</t>
  </si>
  <si>
    <t>JOSE LUIS SANTOS LOPEZ</t>
  </si>
  <si>
    <t>BETTY LUISA RODRIGUEZ VARGAS</t>
  </si>
  <si>
    <t>ONEIDA ALTAGRACIA POLANCO DURAN</t>
  </si>
  <si>
    <t>ASESOR (A)</t>
  </si>
  <si>
    <t>MARY ESTHER MELO MILANE</t>
  </si>
  <si>
    <t>RAMON CAONABO NINA PEREZ</t>
  </si>
  <si>
    <t>EVANGELISTA ALTAGRACIA CHAVEZ TORRE</t>
  </si>
  <si>
    <t>JOAQUIN RAFAEL RODRIGUEZ PIÑOL</t>
  </si>
  <si>
    <t>SACARIAS CUEVAS AQUINO</t>
  </si>
  <si>
    <t>DEPARTAMENTO ADMINISTRATIVO Y FINANCIERO</t>
  </si>
  <si>
    <t>DEPARTAMENTO RECURSOS HUMANOS</t>
  </si>
  <si>
    <t>ASESOR DE COMUNICACIONES Y RE</t>
  </si>
  <si>
    <t>COORDINADOR ADMINISTRATIVO</t>
  </si>
  <si>
    <t>AUXILIAR ADMINISTRATIVA I</t>
  </si>
  <si>
    <t>SUPERVISOR MAYORDOMIA</t>
  </si>
  <si>
    <t>Fecha del contrato</t>
  </si>
  <si>
    <t>CONSERJE</t>
  </si>
  <si>
    <t>WENCESLAO VIDAL DE LOS SANTOS</t>
  </si>
  <si>
    <t>TECNICO DE DOCUMENTACION</t>
  </si>
  <si>
    <t>JUAN RAFAEL MEDINA ALCANTARA</t>
  </si>
  <si>
    <t>LUIS GUILLERMO GUERRERO ROMAN</t>
  </si>
  <si>
    <t>ERNESTO GARCIA PANIAGUA</t>
  </si>
  <si>
    <t>IS/R              (Ley 11-92)     (1*)</t>
  </si>
  <si>
    <t>DIOMEDES YOHEL FELIZ DE LOS SANTOS</t>
  </si>
  <si>
    <t>MARIA DE LOS ANGELES ESPAILLAT PEÑA</t>
  </si>
  <si>
    <t>PAULINA DE LEON DE PAULA</t>
  </si>
  <si>
    <t>CHAVELK ZAHIRA DE LOS SANTOS RIVERA</t>
  </si>
  <si>
    <t>MARTA TERESA GOMEZ BENITEZ</t>
  </si>
  <si>
    <t>NORELY NATHALI MERAN CALDERON</t>
  </si>
  <si>
    <t>ELVIS ENRIQUE MEJIA</t>
  </si>
  <si>
    <t>YARA HERRERA MENDEZ</t>
  </si>
  <si>
    <t>XIOMARA DE REGLA DIAZ LARA</t>
  </si>
  <si>
    <t>DEPARTAMENTO COMUNICACIONES</t>
  </si>
  <si>
    <t>SOPORTE ADMINISTRATIVO</t>
  </si>
  <si>
    <t>JULIO CESAR TORRES POLANCO</t>
  </si>
  <si>
    <t>JOAQUIN CARVAJAL DUBAL</t>
  </si>
  <si>
    <t>YAMEIRY FRÍAS DE JESUS</t>
  </si>
  <si>
    <t>FELIX OGANDO DE LA ROSA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</si>
  <si>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</si>
  <si>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</si>
  <si>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</si>
  <si>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</si>
  <si>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</si>
  <si>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CESAR ELIEZER RODRíGUEZ ALMONTE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</si>
  <si>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</si>
  <si>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</si>
  <si>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</si>
  <si>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</si>
  <si>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</si>
  <si>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>Lic. Rafael Ferreira Cáceres</t>
  </si>
  <si>
    <t>RAMON ANTONIO BUENO CORONADO</t>
  </si>
  <si>
    <t>30/08/2020</t>
  </si>
  <si>
    <t xml:space="preserve">  Correspondiente al mes de julio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</si>
</sst>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39" fontId="2" fillId="2" borderId="6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622300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37"/>
  <sheetViews>
    <sheetView tabSelected="1" topLeftCell="B7" zoomScale="75" zoomScaleNormal="75" workbookViewId="0">
      <selection activeCell="H50" sqref="H50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63" t="s">
        <v>24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21" ht="18" customHeight="1" x14ac:dyDescent="0.2">
      <c r="A8" s="2"/>
      <c r="B8" s="40" t="s">
        <v>85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1" ht="23.25" customHeight="1" x14ac:dyDescent="0.2">
      <c r="A9" s="2"/>
      <c r="B9" s="43" t="s">
        <v>17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21" ht="18" customHeight="1" thickBot="1" x14ac:dyDescent="0.25">
      <c r="A10" s="2"/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21" ht="37.5" customHeight="1" x14ac:dyDescent="0.2">
      <c r="B11" s="44" t="s">
        <v>16</v>
      </c>
      <c r="C11" s="61" t="s">
        <v>12</v>
      </c>
      <c r="D11" s="6"/>
      <c r="E11" s="6"/>
      <c r="F11" s="6"/>
      <c r="G11" s="28"/>
      <c r="H11" s="57" t="s">
        <v>14</v>
      </c>
      <c r="I11" s="57" t="s">
        <v>63</v>
      </c>
      <c r="J11" s="66" t="s">
        <v>8</v>
      </c>
      <c r="K11" s="66"/>
      <c r="L11" s="66"/>
      <c r="M11" s="66"/>
      <c r="N11" s="66"/>
      <c r="O11" s="66"/>
      <c r="P11" s="67"/>
      <c r="Q11" s="38" t="s">
        <v>2</v>
      </c>
      <c r="R11" s="39"/>
      <c r="S11" s="44" t="s">
        <v>15</v>
      </c>
    </row>
    <row r="12" spans="1:21" ht="36.75" customHeight="1" thickBot="1" x14ac:dyDescent="0.25">
      <c r="B12" s="45"/>
      <c r="C12" s="62"/>
      <c r="D12" s="7" t="s">
        <v>20</v>
      </c>
      <c r="E12" s="7" t="s">
        <v>13</v>
      </c>
      <c r="F12" s="53" t="s">
        <v>56</v>
      </c>
      <c r="G12" s="54"/>
      <c r="H12" s="58"/>
      <c r="I12" s="58"/>
      <c r="J12" s="47" t="s">
        <v>10</v>
      </c>
      <c r="K12" s="48"/>
      <c r="L12" s="49" t="s">
        <v>23</v>
      </c>
      <c r="M12" s="51" t="s">
        <v>11</v>
      </c>
      <c r="N12" s="52"/>
      <c r="O12" s="68" t="s">
        <v>9</v>
      </c>
      <c r="P12" s="64" t="s">
        <v>0</v>
      </c>
      <c r="Q12" s="41" t="s">
        <v>3</v>
      </c>
      <c r="R12" s="55" t="s">
        <v>1</v>
      </c>
      <c r="S12" s="45"/>
    </row>
    <row r="13" spans="1:21" ht="39" customHeight="1" thickBot="1" x14ac:dyDescent="0.25">
      <c r="A13" t="s">
        <v>26</v>
      </c>
      <c r="B13" s="46"/>
      <c r="C13" s="54"/>
      <c r="D13" s="27"/>
      <c r="E13" s="27"/>
      <c r="F13" s="27" t="s">
        <v>18</v>
      </c>
      <c r="G13" s="8" t="s">
        <v>19</v>
      </c>
      <c r="H13" s="59"/>
      <c r="I13" s="59"/>
      <c r="J13" s="9" t="s">
        <v>4</v>
      </c>
      <c r="K13" s="29" t="s">
        <v>5</v>
      </c>
      <c r="L13" s="50"/>
      <c r="M13" s="9" t="s">
        <v>6</v>
      </c>
      <c r="N13" s="29" t="s">
        <v>7</v>
      </c>
      <c r="O13" s="50"/>
      <c r="P13" s="65"/>
      <c r="Q13" s="42"/>
      <c r="R13" s="56"/>
      <c r="S13" s="46"/>
    </row>
    <row r="14" spans="1:21" ht="36" customHeight="1" x14ac:dyDescent="0.2">
      <c r="A14" s="2">
        <v>543</v>
      </c>
      <c r="B14" s="10">
        <v>1</v>
      </c>
      <c r="C14" s="16" t="s">
        <v>47</v>
      </c>
      <c r="D14" s="16" t="s">
        <v>50</v>
      </c>
      <c r="E14" s="17" t="s">
        <v>27</v>
      </c>
      <c r="F14" s="18">
        <v>43922</v>
      </c>
      <c r="G14" s="18">
        <v>44287</v>
      </c>
      <c r="H14" s="4">
        <v>35000</v>
      </c>
      <c r="I14" s="3">
        <v>0</v>
      </c>
      <c r="J14" s="3">
        <v>1004.5</v>
      </c>
      <c r="K14" s="3">
        <f t="shared" ref="K14:K32" si="0">+H14*7.1%</f>
        <v>2485</v>
      </c>
      <c r="L14" s="31">
        <v>385</v>
      </c>
      <c r="M14" s="4">
        <v>1064</v>
      </c>
      <c r="N14" s="11">
        <f t="shared" ref="N14:N32" si="1">+H14*7.09%</f>
        <v>2481.5</v>
      </c>
      <c r="O14" s="4"/>
      <c r="P14" s="11">
        <f t="shared" ref="P14:P49" si="2">SUM(J14:O14)</f>
        <v>7420</v>
      </c>
      <c r="Q14" s="3">
        <f t="shared" ref="Q14:Q31" si="3">J14+M14+O14+I14</f>
        <v>2068.5</v>
      </c>
      <c r="R14" s="11">
        <f t="shared" ref="R14:R31" si="4">K14+L14+N14</f>
        <v>5351.5</v>
      </c>
      <c r="S14" s="3">
        <f t="shared" ref="S14:S49" si="5">H14-Q14</f>
        <v>32931.5</v>
      </c>
      <c r="U14" s="23"/>
    </row>
    <row r="15" spans="1:21" ht="36" customHeight="1" x14ac:dyDescent="0.2">
      <c r="A15" s="2">
        <v>544</v>
      </c>
      <c r="B15" s="10">
        <v>2</v>
      </c>
      <c r="C15" s="16" t="s">
        <v>35</v>
      </c>
      <c r="D15" s="16" t="s">
        <v>50</v>
      </c>
      <c r="E15" s="17" t="s">
        <v>53</v>
      </c>
      <c r="F15" s="18">
        <v>43922</v>
      </c>
      <c r="G15" s="18">
        <v>44287</v>
      </c>
      <c r="H15" s="4">
        <v>80000</v>
      </c>
      <c r="I15" s="3">
        <v>7400.87</v>
      </c>
      <c r="J15" s="3">
        <v>2296</v>
      </c>
      <c r="K15" s="3">
        <f t="shared" si="0"/>
        <v>5679.9999999999991</v>
      </c>
      <c r="L15" s="31">
        <v>593.21</v>
      </c>
      <c r="M15" s="4">
        <v>2432</v>
      </c>
      <c r="N15" s="11">
        <f t="shared" si="1"/>
        <v>5672</v>
      </c>
      <c r="O15" s="3"/>
      <c r="P15" s="11">
        <f t="shared" si="2"/>
        <v>16673.21</v>
      </c>
      <c r="Q15" s="3">
        <f t="shared" si="3"/>
        <v>12128.869999999999</v>
      </c>
      <c r="R15" s="11">
        <f t="shared" si="4"/>
        <v>11945.21</v>
      </c>
      <c r="S15" s="3">
        <f t="shared" si="5"/>
        <v>67871.13</v>
      </c>
      <c r="U15" s="23"/>
    </row>
    <row r="16" spans="1:21" ht="36" customHeight="1" x14ac:dyDescent="0.2">
      <c r="A16" s="2">
        <v>547</v>
      </c>
      <c r="B16" s="10">
        <v>3</v>
      </c>
      <c r="C16" s="16" t="s">
        <v>48</v>
      </c>
      <c r="D16" s="16" t="s">
        <v>50</v>
      </c>
      <c r="E16" s="17" t="s">
        <v>54</v>
      </c>
      <c r="F16" s="18">
        <v>43922</v>
      </c>
      <c r="G16" s="18">
        <v>44287</v>
      </c>
      <c r="H16" s="4">
        <v>22000</v>
      </c>
      <c r="I16" s="3">
        <v>0</v>
      </c>
      <c r="J16" s="3">
        <v>631.4</v>
      </c>
      <c r="K16" s="3">
        <f t="shared" si="0"/>
        <v>1561.9999999999998</v>
      </c>
      <c r="L16" s="31">
        <v>242</v>
      </c>
      <c r="M16" s="4">
        <v>668.8</v>
      </c>
      <c r="N16" s="11">
        <f t="shared" si="1"/>
        <v>1559.8000000000002</v>
      </c>
      <c r="O16" s="4"/>
      <c r="P16" s="11">
        <f t="shared" si="2"/>
        <v>4664</v>
      </c>
      <c r="Q16" s="3">
        <f t="shared" si="3"/>
        <v>1300.1999999999998</v>
      </c>
      <c r="R16" s="11">
        <f t="shared" si="4"/>
        <v>3363.8</v>
      </c>
      <c r="S16" s="3">
        <f t="shared" si="5"/>
        <v>20699.8</v>
      </c>
      <c r="U16" s="23"/>
    </row>
    <row r="17" spans="1:21" ht="36" customHeight="1" x14ac:dyDescent="0.2">
      <c r="A17" s="2">
        <v>557</v>
      </c>
      <c r="B17" s="10">
        <v>4</v>
      </c>
      <c r="C17" s="16" t="s">
        <v>39</v>
      </c>
      <c r="D17" s="16" t="s">
        <v>50</v>
      </c>
      <c r="E17" s="17" t="s">
        <v>31</v>
      </c>
      <c r="F17" s="18">
        <v>43922</v>
      </c>
      <c r="G17" s="18">
        <v>44287</v>
      </c>
      <c r="H17" s="4">
        <v>22000</v>
      </c>
      <c r="I17" s="3">
        <v>0</v>
      </c>
      <c r="J17" s="3">
        <v>631.4</v>
      </c>
      <c r="K17" s="3">
        <f t="shared" si="0"/>
        <v>1561.9999999999998</v>
      </c>
      <c r="L17" s="31">
        <v>242</v>
      </c>
      <c r="M17" s="4">
        <v>668.8</v>
      </c>
      <c r="N17" s="11">
        <f t="shared" si="1"/>
        <v>1559.8000000000002</v>
      </c>
      <c r="O17" s="4"/>
      <c r="P17" s="11">
        <f t="shared" si="2"/>
        <v>4664</v>
      </c>
      <c r="Q17" s="3">
        <f t="shared" si="3"/>
        <v>1300.1999999999998</v>
      </c>
      <c r="R17" s="11">
        <f t="shared" si="4"/>
        <v>3363.8</v>
      </c>
      <c r="S17" s="3">
        <f t="shared" si="5"/>
        <v>20699.8</v>
      </c>
      <c r="U17" s="23"/>
    </row>
    <row r="18" spans="1:21" ht="36" customHeight="1" x14ac:dyDescent="0.2">
      <c r="A18" s="2">
        <v>568</v>
      </c>
      <c r="B18" s="10">
        <v>5</v>
      </c>
      <c r="C18" s="16" t="s">
        <v>49</v>
      </c>
      <c r="D18" s="16" t="s">
        <v>50</v>
      </c>
      <c r="E18" s="17" t="s">
        <v>34</v>
      </c>
      <c r="F18" s="18">
        <v>43952</v>
      </c>
      <c r="G18" s="18">
        <v>44317</v>
      </c>
      <c r="H18" s="4">
        <v>22000</v>
      </c>
      <c r="I18" s="3">
        <v>0</v>
      </c>
      <c r="J18" s="3">
        <v>631.4</v>
      </c>
      <c r="K18" s="3">
        <f t="shared" si="0"/>
        <v>1561.9999999999998</v>
      </c>
      <c r="L18" s="31">
        <v>242</v>
      </c>
      <c r="M18" s="4">
        <v>668.8</v>
      </c>
      <c r="N18" s="11">
        <f t="shared" si="1"/>
        <v>1559.8000000000002</v>
      </c>
      <c r="O18" s="4"/>
      <c r="P18" s="11">
        <f t="shared" si="2"/>
        <v>4664</v>
      </c>
      <c r="Q18" s="3">
        <f t="shared" si="3"/>
        <v>1300.1999999999998</v>
      </c>
      <c r="R18" s="11">
        <f t="shared" si="4"/>
        <v>3363.8</v>
      </c>
      <c r="S18" s="3">
        <f t="shared" si="5"/>
        <v>20699.8</v>
      </c>
      <c r="U18" s="23"/>
    </row>
    <row r="19" spans="1:21" ht="36" customHeight="1" x14ac:dyDescent="0.2">
      <c r="A19" s="2">
        <v>570</v>
      </c>
      <c r="B19" s="10">
        <v>6</v>
      </c>
      <c r="C19" s="16" t="s">
        <v>41</v>
      </c>
      <c r="D19" s="16" t="s">
        <v>50</v>
      </c>
      <c r="E19" s="17" t="s">
        <v>34</v>
      </c>
      <c r="F19" s="18">
        <v>43952</v>
      </c>
      <c r="G19" s="18">
        <v>44317</v>
      </c>
      <c r="H19" s="4">
        <v>22000</v>
      </c>
      <c r="I19" s="3">
        <v>0</v>
      </c>
      <c r="J19" s="3">
        <v>631.4</v>
      </c>
      <c r="K19" s="3">
        <f t="shared" si="0"/>
        <v>1561.9999999999998</v>
      </c>
      <c r="L19" s="31">
        <v>242</v>
      </c>
      <c r="M19" s="4">
        <v>668.8</v>
      </c>
      <c r="N19" s="11">
        <f t="shared" si="1"/>
        <v>1559.8000000000002</v>
      </c>
      <c r="O19" s="4"/>
      <c r="P19" s="11">
        <f t="shared" si="2"/>
        <v>4664</v>
      </c>
      <c r="Q19" s="3">
        <f t="shared" si="3"/>
        <v>1300.1999999999998</v>
      </c>
      <c r="R19" s="11">
        <f t="shared" si="4"/>
        <v>3363.8</v>
      </c>
      <c r="S19" s="3">
        <f t="shared" si="5"/>
        <v>20699.8</v>
      </c>
      <c r="U19" s="23"/>
    </row>
    <row r="20" spans="1:21" ht="36" customHeight="1" x14ac:dyDescent="0.2">
      <c r="A20" s="2"/>
      <c r="B20" s="10">
        <v>7</v>
      </c>
      <c r="C20" s="16" t="s">
        <v>91</v>
      </c>
      <c r="D20" s="16" t="s">
        <v>50</v>
      </c>
      <c r="E20" s="17" t="s">
        <v>34</v>
      </c>
      <c r="F20" s="18">
        <v>43832</v>
      </c>
      <c r="G20" s="18" t="s">
        <v>92</v>
      </c>
      <c r="H20" s="4">
        <v>31500</v>
      </c>
      <c r="I20" s="3">
        <v>0</v>
      </c>
      <c r="J20" s="3">
        <v>904.05</v>
      </c>
      <c r="K20" s="3">
        <f t="shared" si="0"/>
        <v>2236.5</v>
      </c>
      <c r="L20" s="31">
        <f>+H20*0.01</f>
        <v>315</v>
      </c>
      <c r="M20" s="4">
        <v>957.6</v>
      </c>
      <c r="N20" s="11">
        <f t="shared" si="1"/>
        <v>2233.3500000000004</v>
      </c>
      <c r="O20" s="4"/>
      <c r="P20" s="11">
        <f t="shared" si="2"/>
        <v>6646.5000000000009</v>
      </c>
      <c r="Q20" s="3">
        <f t="shared" si="3"/>
        <v>1861.65</v>
      </c>
      <c r="R20" s="11">
        <f t="shared" si="4"/>
        <v>4784.8500000000004</v>
      </c>
      <c r="S20" s="3">
        <f t="shared" si="5"/>
        <v>29638.35</v>
      </c>
      <c r="U20" s="23"/>
    </row>
    <row r="21" spans="1:21" ht="36" customHeight="1" x14ac:dyDescent="0.2">
      <c r="A21" s="2">
        <v>575</v>
      </c>
      <c r="B21" s="10">
        <v>8</v>
      </c>
      <c r="C21" s="16" t="s">
        <v>42</v>
      </c>
      <c r="D21" s="16" t="s">
        <v>50</v>
      </c>
      <c r="E21" s="17" t="s">
        <v>55</v>
      </c>
      <c r="F21" s="18">
        <v>43952</v>
      </c>
      <c r="G21" s="18">
        <v>44317</v>
      </c>
      <c r="H21" s="4">
        <v>50000</v>
      </c>
      <c r="I21" s="3">
        <v>1854</v>
      </c>
      <c r="J21" s="3">
        <v>1435</v>
      </c>
      <c r="K21" s="3">
        <f t="shared" si="0"/>
        <v>3549.9999999999995</v>
      </c>
      <c r="L21" s="31">
        <v>550</v>
      </c>
      <c r="M21" s="4">
        <v>1520</v>
      </c>
      <c r="N21" s="11">
        <f t="shared" si="1"/>
        <v>3545.0000000000005</v>
      </c>
      <c r="O21" s="4"/>
      <c r="P21" s="11">
        <f t="shared" si="2"/>
        <v>10600</v>
      </c>
      <c r="Q21" s="3">
        <f t="shared" si="3"/>
        <v>4809</v>
      </c>
      <c r="R21" s="11">
        <f t="shared" si="4"/>
        <v>7645</v>
      </c>
      <c r="S21" s="3">
        <f t="shared" si="5"/>
        <v>45191</v>
      </c>
      <c r="U21" s="23"/>
    </row>
    <row r="22" spans="1:21" ht="36" customHeight="1" x14ac:dyDescent="0.2">
      <c r="A22" s="2">
        <v>585</v>
      </c>
      <c r="B22" s="10">
        <v>9</v>
      </c>
      <c r="C22" s="16" t="s">
        <v>46</v>
      </c>
      <c r="D22" s="16" t="s">
        <v>50</v>
      </c>
      <c r="E22" s="17" t="s">
        <v>40</v>
      </c>
      <c r="F22" s="18">
        <v>43678</v>
      </c>
      <c r="G22" s="18">
        <v>44044</v>
      </c>
      <c r="H22" s="4">
        <v>26250</v>
      </c>
      <c r="I22" s="3">
        <v>0</v>
      </c>
      <c r="J22" s="3">
        <v>753.38</v>
      </c>
      <c r="K22" s="3">
        <f t="shared" si="0"/>
        <v>1863.7499999999998</v>
      </c>
      <c r="L22" s="31">
        <v>288.75</v>
      </c>
      <c r="M22" s="4">
        <v>798</v>
      </c>
      <c r="N22" s="11">
        <f t="shared" si="1"/>
        <v>1861.1250000000002</v>
      </c>
      <c r="O22" s="4"/>
      <c r="P22" s="11">
        <f t="shared" si="2"/>
        <v>5565.0050000000001</v>
      </c>
      <c r="Q22" s="3">
        <f t="shared" si="3"/>
        <v>1551.38</v>
      </c>
      <c r="R22" s="11">
        <f t="shared" si="4"/>
        <v>4013.625</v>
      </c>
      <c r="S22" s="3">
        <f t="shared" si="5"/>
        <v>24698.62</v>
      </c>
      <c r="U22" s="23"/>
    </row>
    <row r="23" spans="1:21" ht="36" customHeight="1" x14ac:dyDescent="0.2">
      <c r="A23" s="2">
        <v>589</v>
      </c>
      <c r="B23" s="10">
        <v>10</v>
      </c>
      <c r="C23" s="16" t="s">
        <v>45</v>
      </c>
      <c r="D23" s="16" t="s">
        <v>50</v>
      </c>
      <c r="E23" s="17" t="s">
        <v>31</v>
      </c>
      <c r="F23" s="18">
        <v>43891</v>
      </c>
      <c r="G23" s="18">
        <v>44256</v>
      </c>
      <c r="H23" s="4">
        <v>22000</v>
      </c>
      <c r="I23" s="3">
        <v>0</v>
      </c>
      <c r="J23" s="3">
        <v>631.4</v>
      </c>
      <c r="K23" s="3">
        <f t="shared" si="0"/>
        <v>1561.9999999999998</v>
      </c>
      <c r="L23" s="31">
        <v>242</v>
      </c>
      <c r="M23" s="4">
        <v>668.8</v>
      </c>
      <c r="N23" s="11">
        <f t="shared" si="1"/>
        <v>1559.8000000000002</v>
      </c>
      <c r="O23" s="4"/>
      <c r="P23" s="11">
        <f t="shared" si="2"/>
        <v>4664</v>
      </c>
      <c r="Q23" s="3">
        <f t="shared" si="3"/>
        <v>1300.1999999999998</v>
      </c>
      <c r="R23" s="11">
        <f t="shared" si="4"/>
        <v>3363.8</v>
      </c>
      <c r="S23" s="3">
        <f t="shared" si="5"/>
        <v>20699.8</v>
      </c>
      <c r="U23" s="23"/>
    </row>
    <row r="24" spans="1:21" ht="36" customHeight="1" x14ac:dyDescent="0.2">
      <c r="A24" s="2">
        <v>599</v>
      </c>
      <c r="B24" s="10">
        <v>11</v>
      </c>
      <c r="C24" s="16" t="s">
        <v>58</v>
      </c>
      <c r="D24" s="16" t="s">
        <v>50</v>
      </c>
      <c r="E24" s="17" t="s">
        <v>31</v>
      </c>
      <c r="F24" s="18">
        <v>43952</v>
      </c>
      <c r="G24" s="19">
        <v>44317</v>
      </c>
      <c r="H24" s="3">
        <v>22000</v>
      </c>
      <c r="I24" s="3">
        <v>0</v>
      </c>
      <c r="J24" s="3">
        <v>631.4</v>
      </c>
      <c r="K24" s="3">
        <f t="shared" si="0"/>
        <v>1561.9999999999998</v>
      </c>
      <c r="L24" s="31">
        <v>242</v>
      </c>
      <c r="M24" s="4">
        <v>668.8</v>
      </c>
      <c r="N24" s="11">
        <f t="shared" si="1"/>
        <v>1559.8000000000002</v>
      </c>
      <c r="O24" s="3"/>
      <c r="P24" s="11">
        <f t="shared" si="2"/>
        <v>4664</v>
      </c>
      <c r="Q24" s="3">
        <f t="shared" si="3"/>
        <v>1300.1999999999998</v>
      </c>
      <c r="R24" s="11">
        <f t="shared" si="4"/>
        <v>3363.8</v>
      </c>
      <c r="S24" s="3">
        <f t="shared" si="5"/>
        <v>20699.8</v>
      </c>
      <c r="U24" s="23"/>
    </row>
    <row r="25" spans="1:21" ht="36" customHeight="1" x14ac:dyDescent="0.2">
      <c r="A25" s="2">
        <v>608</v>
      </c>
      <c r="B25" s="10">
        <v>12</v>
      </c>
      <c r="C25" s="16" t="s">
        <v>60</v>
      </c>
      <c r="D25" s="16" t="s">
        <v>50</v>
      </c>
      <c r="E25" s="17" t="s">
        <v>29</v>
      </c>
      <c r="F25" s="18">
        <v>43678</v>
      </c>
      <c r="G25" s="20">
        <v>44044</v>
      </c>
      <c r="H25" s="3">
        <v>31500</v>
      </c>
      <c r="I25" s="3">
        <v>0</v>
      </c>
      <c r="J25" s="3">
        <v>904.05</v>
      </c>
      <c r="K25" s="3">
        <f t="shared" si="0"/>
        <v>2236.5</v>
      </c>
      <c r="L25" s="31">
        <v>346.5</v>
      </c>
      <c r="M25" s="4">
        <v>957.6</v>
      </c>
      <c r="N25" s="11">
        <f t="shared" si="1"/>
        <v>2233.3500000000004</v>
      </c>
      <c r="O25" s="3"/>
      <c r="P25" s="11">
        <f t="shared" si="2"/>
        <v>6678.0000000000009</v>
      </c>
      <c r="Q25" s="3">
        <f t="shared" si="3"/>
        <v>1861.65</v>
      </c>
      <c r="R25" s="11">
        <f t="shared" si="4"/>
        <v>4816.3500000000004</v>
      </c>
      <c r="S25" s="3">
        <f t="shared" si="5"/>
        <v>29638.35</v>
      </c>
      <c r="U25" s="23"/>
    </row>
    <row r="26" spans="1:21" ht="36" customHeight="1" x14ac:dyDescent="0.2">
      <c r="A26" s="2">
        <v>609</v>
      </c>
      <c r="B26" s="10">
        <v>13</v>
      </c>
      <c r="C26" s="16" t="s">
        <v>61</v>
      </c>
      <c r="D26" s="16" t="s">
        <v>50</v>
      </c>
      <c r="E26" s="17" t="s">
        <v>59</v>
      </c>
      <c r="F26" s="18">
        <v>43678</v>
      </c>
      <c r="G26" s="18">
        <v>44044</v>
      </c>
      <c r="H26" s="3">
        <v>23100</v>
      </c>
      <c r="I26" s="3">
        <v>0</v>
      </c>
      <c r="J26" s="3">
        <v>662.97</v>
      </c>
      <c r="K26" s="3">
        <f t="shared" si="0"/>
        <v>1640.1</v>
      </c>
      <c r="L26" s="31">
        <v>254.1</v>
      </c>
      <c r="M26" s="4">
        <v>702.24</v>
      </c>
      <c r="N26" s="11">
        <f t="shared" si="1"/>
        <v>1637.7900000000002</v>
      </c>
      <c r="O26" s="3"/>
      <c r="P26" s="11">
        <f t="shared" si="2"/>
        <v>4897.2</v>
      </c>
      <c r="Q26" s="3">
        <f t="shared" si="3"/>
        <v>1365.21</v>
      </c>
      <c r="R26" s="11">
        <f t="shared" si="4"/>
        <v>3531.99</v>
      </c>
      <c r="S26" s="3">
        <f t="shared" si="5"/>
        <v>21734.79</v>
      </c>
      <c r="U26" s="23"/>
    </row>
    <row r="27" spans="1:21" ht="36" customHeight="1" x14ac:dyDescent="0.2">
      <c r="A27" s="2">
        <v>619</v>
      </c>
      <c r="B27" s="10">
        <v>14</v>
      </c>
      <c r="C27" s="16" t="s">
        <v>62</v>
      </c>
      <c r="D27" s="16" t="s">
        <v>50</v>
      </c>
      <c r="E27" s="17" t="s">
        <v>31</v>
      </c>
      <c r="F27" s="18">
        <v>43952</v>
      </c>
      <c r="G27" s="18">
        <v>44317</v>
      </c>
      <c r="H27" s="3">
        <v>22000</v>
      </c>
      <c r="I27" s="3">
        <v>0</v>
      </c>
      <c r="J27" s="3">
        <v>631.4</v>
      </c>
      <c r="K27" s="3">
        <f t="shared" si="0"/>
        <v>1561.9999999999998</v>
      </c>
      <c r="L27" s="31">
        <v>242</v>
      </c>
      <c r="M27" s="4">
        <v>668.8</v>
      </c>
      <c r="N27" s="11">
        <f t="shared" si="1"/>
        <v>1559.8000000000002</v>
      </c>
      <c r="O27" s="3"/>
      <c r="P27" s="11">
        <f t="shared" si="2"/>
        <v>4664</v>
      </c>
      <c r="Q27" s="3">
        <f t="shared" si="3"/>
        <v>1300.1999999999998</v>
      </c>
      <c r="R27" s="11">
        <f t="shared" si="4"/>
        <v>3363.8</v>
      </c>
      <c r="S27" s="3">
        <f t="shared" si="5"/>
        <v>20699.8</v>
      </c>
      <c r="U27" s="23"/>
    </row>
    <row r="28" spans="1:21" ht="36" customHeight="1" x14ac:dyDescent="0.2">
      <c r="A28" s="2">
        <v>645</v>
      </c>
      <c r="B28" s="10">
        <v>15</v>
      </c>
      <c r="C28" s="16" t="s">
        <v>66</v>
      </c>
      <c r="D28" s="16" t="s">
        <v>50</v>
      </c>
      <c r="E28" s="17" t="s">
        <v>32</v>
      </c>
      <c r="F28" s="18">
        <v>43739</v>
      </c>
      <c r="G28" s="18">
        <v>44105</v>
      </c>
      <c r="H28" s="3">
        <v>28350</v>
      </c>
      <c r="I28" s="3">
        <v>0</v>
      </c>
      <c r="J28" s="3">
        <v>813.65</v>
      </c>
      <c r="K28" s="3">
        <f t="shared" si="0"/>
        <v>2012.85</v>
      </c>
      <c r="L28" s="31">
        <v>311.85000000000002</v>
      </c>
      <c r="M28" s="4">
        <v>861.84</v>
      </c>
      <c r="N28" s="11">
        <f t="shared" si="1"/>
        <v>2010.0150000000001</v>
      </c>
      <c r="O28" s="3"/>
      <c r="P28" s="11">
        <f t="shared" si="2"/>
        <v>6010.2049999999999</v>
      </c>
      <c r="Q28" s="3">
        <f t="shared" si="3"/>
        <v>1675.49</v>
      </c>
      <c r="R28" s="11">
        <f t="shared" si="4"/>
        <v>4334.7150000000001</v>
      </c>
      <c r="S28" s="3">
        <f t="shared" si="5"/>
        <v>26674.51</v>
      </c>
      <c r="U28" s="23"/>
    </row>
    <row r="29" spans="1:21" ht="36" customHeight="1" x14ac:dyDescent="0.2">
      <c r="A29" s="2">
        <v>649</v>
      </c>
      <c r="B29" s="10">
        <v>16</v>
      </c>
      <c r="C29" s="16" t="s">
        <v>68</v>
      </c>
      <c r="D29" s="16" t="s">
        <v>50</v>
      </c>
      <c r="E29" s="17" t="s">
        <v>31</v>
      </c>
      <c r="F29" s="18">
        <v>43405</v>
      </c>
      <c r="G29" s="30">
        <v>44136</v>
      </c>
      <c r="H29" s="3">
        <v>22000</v>
      </c>
      <c r="I29" s="3">
        <v>0</v>
      </c>
      <c r="J29" s="3">
        <v>631.4</v>
      </c>
      <c r="K29" s="3">
        <f t="shared" si="0"/>
        <v>1561.9999999999998</v>
      </c>
      <c r="L29" s="31">
        <v>242</v>
      </c>
      <c r="M29" s="4">
        <v>668.8</v>
      </c>
      <c r="N29" s="11">
        <f t="shared" si="1"/>
        <v>1559.8000000000002</v>
      </c>
      <c r="O29" s="3"/>
      <c r="P29" s="11">
        <f t="shared" si="2"/>
        <v>4664</v>
      </c>
      <c r="Q29" s="3">
        <f t="shared" si="3"/>
        <v>1300.1999999999998</v>
      </c>
      <c r="R29" s="11">
        <f t="shared" si="4"/>
        <v>3363.8</v>
      </c>
      <c r="S29" s="3">
        <f t="shared" si="5"/>
        <v>20699.8</v>
      </c>
      <c r="U29" s="23"/>
    </row>
    <row r="30" spans="1:21" ht="36" customHeight="1" x14ac:dyDescent="0.2">
      <c r="A30" s="2">
        <v>655</v>
      </c>
      <c r="B30" s="10">
        <v>17</v>
      </c>
      <c r="C30" s="16" t="s">
        <v>70</v>
      </c>
      <c r="D30" s="16" t="s">
        <v>50</v>
      </c>
      <c r="E30" s="17" t="s">
        <v>57</v>
      </c>
      <c r="F30" s="30">
        <v>43862</v>
      </c>
      <c r="G30" s="18">
        <v>44228</v>
      </c>
      <c r="H30" s="3">
        <v>13200</v>
      </c>
      <c r="I30" s="3">
        <v>0</v>
      </c>
      <c r="J30" s="3">
        <v>378.84</v>
      </c>
      <c r="K30" s="3">
        <f t="shared" si="0"/>
        <v>937.19999999999993</v>
      </c>
      <c r="L30" s="31">
        <v>145.19999999999999</v>
      </c>
      <c r="M30" s="4">
        <v>401.28</v>
      </c>
      <c r="N30" s="11">
        <f t="shared" si="1"/>
        <v>935.88000000000011</v>
      </c>
      <c r="O30" s="3">
        <v>1190.1199999999999</v>
      </c>
      <c r="P30" s="11">
        <f t="shared" si="2"/>
        <v>3988.52</v>
      </c>
      <c r="Q30" s="3">
        <f t="shared" si="3"/>
        <v>1970.2399999999998</v>
      </c>
      <c r="R30" s="11">
        <f t="shared" si="4"/>
        <v>2018.28</v>
      </c>
      <c r="S30" s="3">
        <f t="shared" si="5"/>
        <v>11229.76</v>
      </c>
      <c r="U30" s="23"/>
    </row>
    <row r="31" spans="1:21" ht="36" customHeight="1" x14ac:dyDescent="0.2">
      <c r="A31" s="2">
        <v>658</v>
      </c>
      <c r="B31" s="10">
        <v>18</v>
      </c>
      <c r="C31" s="16" t="s">
        <v>69</v>
      </c>
      <c r="D31" s="16" t="s">
        <v>50</v>
      </c>
      <c r="E31" s="17" t="s">
        <v>74</v>
      </c>
      <c r="F31" s="30">
        <v>43862</v>
      </c>
      <c r="G31" s="18">
        <v>44228</v>
      </c>
      <c r="H31" s="3">
        <v>31500</v>
      </c>
      <c r="I31" s="3">
        <v>0</v>
      </c>
      <c r="J31" s="3">
        <v>904.05</v>
      </c>
      <c r="K31" s="3">
        <f t="shared" si="0"/>
        <v>2236.5</v>
      </c>
      <c r="L31" s="31">
        <v>346.5</v>
      </c>
      <c r="M31" s="4">
        <v>957.6</v>
      </c>
      <c r="N31" s="11">
        <f t="shared" si="1"/>
        <v>2233.3500000000004</v>
      </c>
      <c r="O31" s="3"/>
      <c r="P31" s="11">
        <f t="shared" si="2"/>
        <v>6678.0000000000009</v>
      </c>
      <c r="Q31" s="3">
        <f t="shared" si="3"/>
        <v>1861.65</v>
      </c>
      <c r="R31" s="11">
        <f t="shared" si="4"/>
        <v>4816.3500000000004</v>
      </c>
      <c r="S31" s="3">
        <f t="shared" si="5"/>
        <v>29638.35</v>
      </c>
      <c r="U31" s="23"/>
    </row>
    <row r="32" spans="1:21" ht="36" customHeight="1" x14ac:dyDescent="0.2">
      <c r="A32" s="2">
        <v>661</v>
      </c>
      <c r="B32" s="10">
        <v>19</v>
      </c>
      <c r="C32" s="16" t="s">
        <v>71</v>
      </c>
      <c r="D32" s="16" t="s">
        <v>50</v>
      </c>
      <c r="E32" s="17" t="s">
        <v>31</v>
      </c>
      <c r="F32" s="18">
        <v>43647</v>
      </c>
      <c r="G32" s="18">
        <v>44013</v>
      </c>
      <c r="H32" s="3">
        <v>22000</v>
      </c>
      <c r="I32" s="3">
        <v>0</v>
      </c>
      <c r="J32" s="3">
        <v>631.4</v>
      </c>
      <c r="K32" s="3">
        <f t="shared" si="0"/>
        <v>1561.9999999999998</v>
      </c>
      <c r="L32" s="31">
        <v>242</v>
      </c>
      <c r="M32" s="4">
        <v>668.8</v>
      </c>
      <c r="N32" s="11">
        <f t="shared" si="1"/>
        <v>1559.8000000000002</v>
      </c>
      <c r="O32" s="3"/>
      <c r="P32" s="11">
        <f t="shared" si="2"/>
        <v>4664</v>
      </c>
      <c r="Q32" s="3">
        <f t="shared" ref="Q32:Q45" si="6">J32+M32+O32+I32</f>
        <v>1300.1999999999998</v>
      </c>
      <c r="R32" s="11">
        <f>K32+L32+N32</f>
        <v>3363.8</v>
      </c>
      <c r="S32" s="3">
        <f t="shared" si="5"/>
        <v>20699.8</v>
      </c>
      <c r="U32" s="23"/>
    </row>
    <row r="33" spans="1:21" ht="36" customHeight="1" x14ac:dyDescent="0.2">
      <c r="A33" s="2">
        <v>667</v>
      </c>
      <c r="B33" s="10">
        <v>20</v>
      </c>
      <c r="C33" s="16" t="s">
        <v>72</v>
      </c>
      <c r="D33" s="16" t="s">
        <v>50</v>
      </c>
      <c r="E33" s="17" t="s">
        <v>31</v>
      </c>
      <c r="F33" s="18">
        <v>43647</v>
      </c>
      <c r="G33" s="18">
        <v>44013</v>
      </c>
      <c r="H33" s="3">
        <v>33000</v>
      </c>
      <c r="I33" s="3">
        <v>0</v>
      </c>
      <c r="J33" s="3">
        <v>947.1</v>
      </c>
      <c r="K33" s="3">
        <f t="shared" ref="K33:K49" si="7">+H33*7.1%</f>
        <v>2343</v>
      </c>
      <c r="L33" s="31">
        <v>363</v>
      </c>
      <c r="M33" s="4">
        <v>1003.2</v>
      </c>
      <c r="N33" s="11">
        <f t="shared" ref="N33:N49" si="8">+H33*7.09%</f>
        <v>2339.7000000000003</v>
      </c>
      <c r="O33" s="3"/>
      <c r="P33" s="11">
        <f t="shared" si="2"/>
        <v>6996</v>
      </c>
      <c r="Q33" s="3">
        <f t="shared" si="6"/>
        <v>1950.3000000000002</v>
      </c>
      <c r="R33" s="11">
        <f t="shared" ref="R33:R49" si="9">K33+L33+N33</f>
        <v>5045.7000000000007</v>
      </c>
      <c r="S33" s="3">
        <f t="shared" si="5"/>
        <v>31049.7</v>
      </c>
      <c r="U33" s="23"/>
    </row>
    <row r="34" spans="1:21" ht="36" customHeight="1" x14ac:dyDescent="0.2">
      <c r="A34" s="2">
        <v>668</v>
      </c>
      <c r="B34" s="10">
        <v>21</v>
      </c>
      <c r="C34" s="16" t="s">
        <v>75</v>
      </c>
      <c r="D34" s="16" t="s">
        <v>50</v>
      </c>
      <c r="E34" s="17" t="s">
        <v>34</v>
      </c>
      <c r="F34" s="18">
        <v>43739</v>
      </c>
      <c r="G34" s="18">
        <v>44105</v>
      </c>
      <c r="H34" s="3">
        <v>30000</v>
      </c>
      <c r="I34" s="3">
        <v>0</v>
      </c>
      <c r="J34" s="3">
        <v>861</v>
      </c>
      <c r="K34" s="3">
        <f t="shared" si="7"/>
        <v>2130</v>
      </c>
      <c r="L34" s="31">
        <v>330</v>
      </c>
      <c r="M34" s="4">
        <v>912</v>
      </c>
      <c r="N34" s="11">
        <f t="shared" si="8"/>
        <v>2127</v>
      </c>
      <c r="O34" s="3"/>
      <c r="P34" s="11">
        <f t="shared" si="2"/>
        <v>6360</v>
      </c>
      <c r="Q34" s="3">
        <f t="shared" si="6"/>
        <v>1773</v>
      </c>
      <c r="R34" s="11">
        <f t="shared" si="9"/>
        <v>4587</v>
      </c>
      <c r="S34" s="3">
        <f t="shared" si="5"/>
        <v>28227</v>
      </c>
      <c r="U34" s="23"/>
    </row>
    <row r="35" spans="1:21" ht="36" customHeight="1" x14ac:dyDescent="0.2">
      <c r="A35" s="2">
        <v>672</v>
      </c>
      <c r="B35" s="10">
        <v>22</v>
      </c>
      <c r="C35" s="16" t="s">
        <v>76</v>
      </c>
      <c r="D35" s="16" t="s">
        <v>50</v>
      </c>
      <c r="E35" s="17" t="s">
        <v>31</v>
      </c>
      <c r="F35" s="18">
        <v>43739</v>
      </c>
      <c r="G35" s="18">
        <v>44105</v>
      </c>
      <c r="H35" s="3">
        <v>33000</v>
      </c>
      <c r="I35" s="3">
        <v>0</v>
      </c>
      <c r="J35" s="3">
        <v>947.1</v>
      </c>
      <c r="K35" s="3">
        <f t="shared" si="7"/>
        <v>2343</v>
      </c>
      <c r="L35" s="31">
        <v>363</v>
      </c>
      <c r="M35" s="4">
        <v>1003.2</v>
      </c>
      <c r="N35" s="11">
        <f t="shared" si="8"/>
        <v>2339.7000000000003</v>
      </c>
      <c r="O35" s="3"/>
      <c r="P35" s="11">
        <f t="shared" si="2"/>
        <v>6996</v>
      </c>
      <c r="Q35" s="3">
        <f t="shared" si="6"/>
        <v>1950.3000000000002</v>
      </c>
      <c r="R35" s="11">
        <f t="shared" si="9"/>
        <v>5045.7000000000007</v>
      </c>
      <c r="S35" s="3">
        <f t="shared" si="5"/>
        <v>31049.7</v>
      </c>
      <c r="U35" s="23"/>
    </row>
    <row r="36" spans="1:21" ht="36" customHeight="1" x14ac:dyDescent="0.2">
      <c r="A36" s="2">
        <v>673</v>
      </c>
      <c r="B36" s="10">
        <v>23</v>
      </c>
      <c r="C36" s="16" t="s">
        <v>77</v>
      </c>
      <c r="D36" s="16" t="s">
        <v>50</v>
      </c>
      <c r="E36" s="17" t="s">
        <v>57</v>
      </c>
      <c r="F36" s="18">
        <v>43739</v>
      </c>
      <c r="G36" s="18">
        <v>44105</v>
      </c>
      <c r="H36" s="3">
        <v>15000</v>
      </c>
      <c r="I36" s="3">
        <v>0</v>
      </c>
      <c r="J36" s="3">
        <v>430.5</v>
      </c>
      <c r="K36" s="3">
        <f t="shared" si="7"/>
        <v>1065</v>
      </c>
      <c r="L36" s="31">
        <v>165</v>
      </c>
      <c r="M36" s="4">
        <v>456</v>
      </c>
      <c r="N36" s="11">
        <f t="shared" si="8"/>
        <v>1063.5</v>
      </c>
      <c r="O36" s="3"/>
      <c r="P36" s="11">
        <f t="shared" si="2"/>
        <v>3180</v>
      </c>
      <c r="Q36" s="3">
        <f t="shared" si="6"/>
        <v>886.5</v>
      </c>
      <c r="R36" s="11">
        <f t="shared" si="9"/>
        <v>2293.5</v>
      </c>
      <c r="S36" s="3">
        <f t="shared" si="5"/>
        <v>14113.5</v>
      </c>
      <c r="U36" s="23"/>
    </row>
    <row r="37" spans="1:21" ht="36" customHeight="1" x14ac:dyDescent="0.2">
      <c r="A37" s="2">
        <v>674</v>
      </c>
      <c r="B37" s="10">
        <v>24</v>
      </c>
      <c r="C37" s="16" t="s">
        <v>78</v>
      </c>
      <c r="D37" s="16" t="s">
        <v>50</v>
      </c>
      <c r="E37" s="17" t="s">
        <v>31</v>
      </c>
      <c r="F37" s="18">
        <v>43739</v>
      </c>
      <c r="G37" s="20">
        <v>44105</v>
      </c>
      <c r="H37" s="4">
        <v>15000</v>
      </c>
      <c r="I37" s="3">
        <v>0</v>
      </c>
      <c r="J37" s="3">
        <v>430.5</v>
      </c>
      <c r="K37" s="3">
        <f t="shared" si="7"/>
        <v>1065</v>
      </c>
      <c r="L37" s="31">
        <v>165</v>
      </c>
      <c r="M37" s="4">
        <v>456</v>
      </c>
      <c r="N37" s="11">
        <f t="shared" si="8"/>
        <v>1063.5</v>
      </c>
      <c r="O37" s="4"/>
      <c r="P37" s="11">
        <f t="shared" si="2"/>
        <v>3180</v>
      </c>
      <c r="Q37" s="3">
        <f t="shared" si="6"/>
        <v>886.5</v>
      </c>
      <c r="R37" s="12">
        <f t="shared" si="9"/>
        <v>2293.5</v>
      </c>
      <c r="S37" s="3">
        <f t="shared" si="5"/>
        <v>14113.5</v>
      </c>
      <c r="U37" s="23"/>
    </row>
    <row r="38" spans="1:21" ht="36" customHeight="1" x14ac:dyDescent="0.2">
      <c r="A38">
        <v>1005</v>
      </c>
      <c r="B38" s="10">
        <v>25</v>
      </c>
      <c r="C38" s="16" t="s">
        <v>33</v>
      </c>
      <c r="D38" s="16" t="s">
        <v>50</v>
      </c>
      <c r="E38" s="17" t="s">
        <v>25</v>
      </c>
      <c r="F38" s="18">
        <v>43744</v>
      </c>
      <c r="G38" s="18">
        <v>44110</v>
      </c>
      <c r="H38" s="3">
        <v>12000</v>
      </c>
      <c r="I38" s="3">
        <v>1200</v>
      </c>
      <c r="J38" s="22">
        <v>0</v>
      </c>
      <c r="K38" s="3">
        <v>0</v>
      </c>
      <c r="L38" s="31">
        <v>0</v>
      </c>
      <c r="M38" s="3">
        <v>0</v>
      </c>
      <c r="N38" s="11">
        <v>0</v>
      </c>
      <c r="O38" s="3"/>
      <c r="P38" s="11">
        <f>SUM(J38:O38)</f>
        <v>0</v>
      </c>
      <c r="Q38" s="3">
        <f>J38+M38+O38+I38</f>
        <v>1200</v>
      </c>
      <c r="R38" s="11">
        <f>K38+L38+N38</f>
        <v>0</v>
      </c>
      <c r="S38" s="3">
        <f>H38-Q38</f>
        <v>10800</v>
      </c>
      <c r="U38" s="23"/>
    </row>
    <row r="39" spans="1:21" ht="36" customHeight="1" x14ac:dyDescent="0.2">
      <c r="A39" s="2">
        <v>648</v>
      </c>
      <c r="B39" s="10">
        <v>26</v>
      </c>
      <c r="C39" s="16" t="s">
        <v>67</v>
      </c>
      <c r="D39" s="16" t="s">
        <v>73</v>
      </c>
      <c r="E39" s="17" t="s">
        <v>44</v>
      </c>
      <c r="F39" s="18">
        <v>43405</v>
      </c>
      <c r="G39" s="30">
        <v>44136</v>
      </c>
      <c r="H39" s="3">
        <v>60000</v>
      </c>
      <c r="I39" s="3">
        <v>3486.68</v>
      </c>
      <c r="J39" s="3">
        <v>1722</v>
      </c>
      <c r="K39" s="3">
        <f t="shared" si="7"/>
        <v>4260</v>
      </c>
      <c r="L39" s="31">
        <v>593.21</v>
      </c>
      <c r="M39" s="4">
        <v>1824</v>
      </c>
      <c r="N39" s="11">
        <f t="shared" si="8"/>
        <v>4254</v>
      </c>
      <c r="O39" s="3"/>
      <c r="P39" s="11">
        <f t="shared" si="2"/>
        <v>12653.21</v>
      </c>
      <c r="Q39" s="3">
        <f t="shared" si="6"/>
        <v>7032.68</v>
      </c>
      <c r="R39" s="11">
        <f t="shared" si="9"/>
        <v>9107.2099999999991</v>
      </c>
      <c r="S39" s="3">
        <f t="shared" si="5"/>
        <v>52967.32</v>
      </c>
      <c r="U39" s="23"/>
    </row>
    <row r="40" spans="1:21" ht="36" customHeight="1" x14ac:dyDescent="0.2">
      <c r="A40" s="2"/>
      <c r="B40" s="10">
        <v>27</v>
      </c>
      <c r="C40" s="16" t="s">
        <v>84</v>
      </c>
      <c r="D40" s="16" t="s">
        <v>51</v>
      </c>
      <c r="E40" s="17" t="s">
        <v>74</v>
      </c>
      <c r="F40" s="18">
        <v>43952</v>
      </c>
      <c r="G40" s="18">
        <v>44317</v>
      </c>
      <c r="H40" s="3">
        <v>26250</v>
      </c>
      <c r="I40" s="3">
        <v>0</v>
      </c>
      <c r="J40" s="3">
        <v>753.38</v>
      </c>
      <c r="K40" s="3">
        <f>+H40*7.1%</f>
        <v>1863.7499999999998</v>
      </c>
      <c r="L40" s="31">
        <v>288.75</v>
      </c>
      <c r="M40" s="4">
        <v>798</v>
      </c>
      <c r="N40" s="11">
        <f t="shared" si="8"/>
        <v>1861.1250000000002</v>
      </c>
      <c r="O40" s="3"/>
      <c r="P40" s="11">
        <f t="shared" si="2"/>
        <v>5565.0050000000001</v>
      </c>
      <c r="Q40" s="3">
        <f>J40+M40+O40+I40</f>
        <v>1551.38</v>
      </c>
      <c r="R40" s="11">
        <f>K40+L40+N40</f>
        <v>4013.625</v>
      </c>
      <c r="S40" s="3">
        <f t="shared" si="5"/>
        <v>24698.62</v>
      </c>
      <c r="U40" s="23"/>
    </row>
    <row r="41" spans="1:21" ht="36" customHeight="1" x14ac:dyDescent="0.2">
      <c r="A41" s="2">
        <v>18</v>
      </c>
      <c r="B41" s="10">
        <v>28</v>
      </c>
      <c r="C41" s="16" t="s">
        <v>21</v>
      </c>
      <c r="D41" s="16" t="s">
        <v>24</v>
      </c>
      <c r="E41" s="17" t="s">
        <v>44</v>
      </c>
      <c r="F41" s="18">
        <v>43891</v>
      </c>
      <c r="G41" s="18">
        <v>44256</v>
      </c>
      <c r="H41" s="3">
        <v>75000</v>
      </c>
      <c r="I41" s="3">
        <v>6309.38</v>
      </c>
      <c r="J41" s="3">
        <v>2152.5</v>
      </c>
      <c r="K41" s="3">
        <f t="shared" si="7"/>
        <v>5324.9999999999991</v>
      </c>
      <c r="L41" s="31">
        <v>593.21</v>
      </c>
      <c r="M41" s="4">
        <v>2280</v>
      </c>
      <c r="N41" s="11">
        <f t="shared" si="8"/>
        <v>5317.5</v>
      </c>
      <c r="O41" s="3"/>
      <c r="P41" s="11">
        <f t="shared" si="2"/>
        <v>15668.21</v>
      </c>
      <c r="Q41" s="3">
        <f t="shared" si="6"/>
        <v>10741.880000000001</v>
      </c>
      <c r="R41" s="11">
        <f t="shared" si="9"/>
        <v>11235.71</v>
      </c>
      <c r="S41" s="3">
        <f t="shared" si="5"/>
        <v>64258.119999999995</v>
      </c>
      <c r="U41" s="23"/>
    </row>
    <row r="42" spans="1:21" ht="36" customHeight="1" x14ac:dyDescent="0.2">
      <c r="A42" s="2">
        <v>269</v>
      </c>
      <c r="B42" s="10">
        <v>29</v>
      </c>
      <c r="C42" s="16" t="s">
        <v>22</v>
      </c>
      <c r="D42" s="16" t="s">
        <v>24</v>
      </c>
      <c r="E42" s="21" t="s">
        <v>44</v>
      </c>
      <c r="F42" s="18">
        <v>43922</v>
      </c>
      <c r="G42" s="18">
        <v>44287</v>
      </c>
      <c r="H42" s="4">
        <v>75000</v>
      </c>
      <c r="I42" s="3">
        <v>6309.38</v>
      </c>
      <c r="J42" s="3">
        <v>2152.5</v>
      </c>
      <c r="K42" s="3">
        <f t="shared" si="7"/>
        <v>5324.9999999999991</v>
      </c>
      <c r="L42" s="31">
        <v>593.21</v>
      </c>
      <c r="M42" s="4">
        <v>2280</v>
      </c>
      <c r="N42" s="11">
        <f t="shared" si="8"/>
        <v>5317.5</v>
      </c>
      <c r="O42" s="3"/>
      <c r="P42" s="11">
        <f t="shared" si="2"/>
        <v>15668.21</v>
      </c>
      <c r="Q42" s="3">
        <f t="shared" si="6"/>
        <v>10741.880000000001</v>
      </c>
      <c r="R42" s="11">
        <f t="shared" si="9"/>
        <v>11235.71</v>
      </c>
      <c r="S42" s="3">
        <f t="shared" si="5"/>
        <v>64258.119999999995</v>
      </c>
      <c r="U42" s="23"/>
    </row>
    <row r="43" spans="1:21" ht="36" customHeight="1" x14ac:dyDescent="0.2">
      <c r="A43" s="2">
        <v>510</v>
      </c>
      <c r="B43" s="10">
        <v>30</v>
      </c>
      <c r="C43" s="16" t="s">
        <v>28</v>
      </c>
      <c r="D43" s="16" t="s">
        <v>24</v>
      </c>
      <c r="E43" s="17" t="s">
        <v>52</v>
      </c>
      <c r="F43" s="18">
        <v>43617</v>
      </c>
      <c r="G43" s="18">
        <v>43983</v>
      </c>
      <c r="H43" s="3">
        <v>26250</v>
      </c>
      <c r="I43" s="3">
        <v>0</v>
      </c>
      <c r="J43" s="3">
        <v>753.38</v>
      </c>
      <c r="K43" s="3">
        <f t="shared" si="7"/>
        <v>1863.7499999999998</v>
      </c>
      <c r="L43" s="31">
        <v>288.75</v>
      </c>
      <c r="M43" s="4">
        <v>798</v>
      </c>
      <c r="N43" s="11">
        <f t="shared" si="8"/>
        <v>1861.1250000000002</v>
      </c>
      <c r="O43" s="3"/>
      <c r="P43" s="11">
        <f t="shared" si="2"/>
        <v>5565.0050000000001</v>
      </c>
      <c r="Q43" s="3">
        <f t="shared" si="6"/>
        <v>1551.38</v>
      </c>
      <c r="R43" s="11">
        <f t="shared" si="9"/>
        <v>4013.625</v>
      </c>
      <c r="S43" s="3">
        <f t="shared" si="5"/>
        <v>24698.62</v>
      </c>
      <c r="U43" s="23"/>
    </row>
    <row r="44" spans="1:21" ht="36" customHeight="1" x14ac:dyDescent="0.2">
      <c r="A44" s="2">
        <v>550</v>
      </c>
      <c r="B44" s="10">
        <v>31</v>
      </c>
      <c r="C44" s="16" t="s">
        <v>36</v>
      </c>
      <c r="D44" s="16" t="s">
        <v>24</v>
      </c>
      <c r="E44" s="17" t="s">
        <v>37</v>
      </c>
      <c r="F44" s="18">
        <v>43922</v>
      </c>
      <c r="G44" s="18">
        <v>44287</v>
      </c>
      <c r="H44" s="3">
        <v>60000</v>
      </c>
      <c r="I44" s="3">
        <v>3486.68</v>
      </c>
      <c r="J44" s="3">
        <v>1722</v>
      </c>
      <c r="K44" s="3">
        <f t="shared" si="7"/>
        <v>4260</v>
      </c>
      <c r="L44" s="31">
        <v>593.21</v>
      </c>
      <c r="M44" s="4">
        <v>1824</v>
      </c>
      <c r="N44" s="11">
        <f t="shared" si="8"/>
        <v>4254</v>
      </c>
      <c r="O44" s="4"/>
      <c r="P44" s="11">
        <f t="shared" si="2"/>
        <v>12653.21</v>
      </c>
      <c r="Q44" s="3">
        <f t="shared" si="6"/>
        <v>7032.68</v>
      </c>
      <c r="R44" s="11">
        <f t="shared" si="9"/>
        <v>9107.2099999999991</v>
      </c>
      <c r="S44" s="3">
        <f t="shared" si="5"/>
        <v>52967.32</v>
      </c>
      <c r="U44" s="23"/>
    </row>
    <row r="45" spans="1:21" ht="36" customHeight="1" x14ac:dyDescent="0.2">
      <c r="A45" s="2">
        <v>552</v>
      </c>
      <c r="B45" s="10">
        <v>32</v>
      </c>
      <c r="C45" s="16" t="s">
        <v>38</v>
      </c>
      <c r="D45" s="16" t="s">
        <v>24</v>
      </c>
      <c r="E45" s="17" t="s">
        <v>44</v>
      </c>
      <c r="F45" s="18">
        <v>43922</v>
      </c>
      <c r="G45" s="18">
        <v>44287</v>
      </c>
      <c r="H45" s="4">
        <v>60000</v>
      </c>
      <c r="I45" s="3">
        <v>3486.68</v>
      </c>
      <c r="J45" s="3">
        <v>1722</v>
      </c>
      <c r="K45" s="3">
        <f t="shared" si="7"/>
        <v>4260</v>
      </c>
      <c r="L45" s="31">
        <v>593.21</v>
      </c>
      <c r="M45" s="4">
        <v>1824</v>
      </c>
      <c r="N45" s="11">
        <f t="shared" si="8"/>
        <v>4254</v>
      </c>
      <c r="O45" s="4"/>
      <c r="P45" s="11">
        <f t="shared" si="2"/>
        <v>12653.21</v>
      </c>
      <c r="Q45" s="3">
        <f t="shared" si="6"/>
        <v>7032.68</v>
      </c>
      <c r="R45" s="11">
        <f t="shared" si="9"/>
        <v>9107.2099999999991</v>
      </c>
      <c r="S45" s="3">
        <f t="shared" si="5"/>
        <v>52967.32</v>
      </c>
      <c r="U45" s="23"/>
    </row>
    <row r="46" spans="1:21" ht="36" customHeight="1" x14ac:dyDescent="0.2">
      <c r="A46" s="2">
        <v>587</v>
      </c>
      <c r="B46" s="10">
        <v>33</v>
      </c>
      <c r="C46" s="16" t="s">
        <v>43</v>
      </c>
      <c r="D46" s="16" t="s">
        <v>24</v>
      </c>
      <c r="E46" s="17" t="s">
        <v>44</v>
      </c>
      <c r="F46" s="18">
        <v>43678</v>
      </c>
      <c r="G46" s="18">
        <v>44044</v>
      </c>
      <c r="H46" s="4">
        <v>50000</v>
      </c>
      <c r="I46" s="3">
        <v>1854</v>
      </c>
      <c r="J46" s="3">
        <v>1435</v>
      </c>
      <c r="K46" s="3">
        <f t="shared" si="7"/>
        <v>3549.9999999999995</v>
      </c>
      <c r="L46" s="31">
        <v>550</v>
      </c>
      <c r="M46" s="4">
        <v>1520</v>
      </c>
      <c r="N46" s="11">
        <f t="shared" si="8"/>
        <v>3545.0000000000005</v>
      </c>
      <c r="O46" s="4"/>
      <c r="P46" s="11">
        <f t="shared" si="2"/>
        <v>10600</v>
      </c>
      <c r="Q46" s="3">
        <f t="shared" ref="Q46:Q50" si="10">J46+M46+O46+I46</f>
        <v>4809</v>
      </c>
      <c r="R46" s="11">
        <f t="shared" si="9"/>
        <v>7645</v>
      </c>
      <c r="S46" s="3">
        <f t="shared" si="5"/>
        <v>45191</v>
      </c>
      <c r="U46" s="23"/>
    </row>
    <row r="47" spans="1:21" ht="36" customHeight="1" x14ac:dyDescent="0.2">
      <c r="A47" s="2">
        <v>627</v>
      </c>
      <c r="B47" s="10">
        <v>34</v>
      </c>
      <c r="C47" s="16" t="s">
        <v>64</v>
      </c>
      <c r="D47" s="16" t="s">
        <v>24</v>
      </c>
      <c r="E47" s="17" t="s">
        <v>44</v>
      </c>
      <c r="F47" s="18">
        <v>43709</v>
      </c>
      <c r="G47" s="18">
        <v>44075</v>
      </c>
      <c r="H47" s="4">
        <v>65000</v>
      </c>
      <c r="I47" s="3">
        <v>4427.58</v>
      </c>
      <c r="J47" s="3">
        <v>1865.5</v>
      </c>
      <c r="K47" s="3">
        <f t="shared" si="7"/>
        <v>4615</v>
      </c>
      <c r="L47" s="31">
        <v>593.21</v>
      </c>
      <c r="M47" s="4">
        <v>1976</v>
      </c>
      <c r="N47" s="11">
        <f t="shared" si="8"/>
        <v>4608.5</v>
      </c>
      <c r="O47" s="4"/>
      <c r="P47" s="11">
        <f t="shared" si="2"/>
        <v>13658.21</v>
      </c>
      <c r="Q47" s="3">
        <f t="shared" si="10"/>
        <v>8269.08</v>
      </c>
      <c r="R47" s="11">
        <f t="shared" si="9"/>
        <v>9816.7099999999991</v>
      </c>
      <c r="S47" s="3">
        <f t="shared" si="5"/>
        <v>56730.92</v>
      </c>
      <c r="U47" s="23"/>
    </row>
    <row r="48" spans="1:21" ht="36" customHeight="1" x14ac:dyDescent="0.2">
      <c r="A48" s="2">
        <v>630</v>
      </c>
      <c r="B48" s="10">
        <v>35</v>
      </c>
      <c r="C48" s="16" t="s">
        <v>65</v>
      </c>
      <c r="D48" s="16" t="s">
        <v>24</v>
      </c>
      <c r="E48" s="17" t="s">
        <v>44</v>
      </c>
      <c r="F48" s="18">
        <v>43709</v>
      </c>
      <c r="G48" s="18">
        <v>44075</v>
      </c>
      <c r="H48" s="4">
        <v>110000</v>
      </c>
      <c r="I48" s="3">
        <v>14457.62</v>
      </c>
      <c r="J48" s="3">
        <v>3157</v>
      </c>
      <c r="K48" s="3">
        <f t="shared" si="7"/>
        <v>7809.9999999999991</v>
      </c>
      <c r="L48" s="31">
        <v>593.21</v>
      </c>
      <c r="M48" s="4">
        <v>3344</v>
      </c>
      <c r="N48" s="11">
        <f t="shared" si="8"/>
        <v>7799.0000000000009</v>
      </c>
      <c r="O48" s="4"/>
      <c r="P48" s="11">
        <f t="shared" si="2"/>
        <v>22703.21</v>
      </c>
      <c r="Q48" s="3">
        <f t="shared" si="10"/>
        <v>20958.620000000003</v>
      </c>
      <c r="R48" s="11">
        <f t="shared" si="9"/>
        <v>16202.21</v>
      </c>
      <c r="S48" s="3">
        <f t="shared" si="5"/>
        <v>89041.38</v>
      </c>
      <c r="U48" s="23"/>
    </row>
    <row r="49" spans="1:21" ht="36" customHeight="1" x14ac:dyDescent="0.2">
      <c r="A49" s="2"/>
      <c r="B49" s="10">
        <v>36</v>
      </c>
      <c r="C49" s="33" t="s">
        <v>30</v>
      </c>
      <c r="D49" s="33" t="s">
        <v>24</v>
      </c>
      <c r="E49" s="34" t="s">
        <v>44</v>
      </c>
      <c r="F49" s="20">
        <v>43435</v>
      </c>
      <c r="G49" s="20">
        <v>44166</v>
      </c>
      <c r="H49" s="4">
        <v>50000</v>
      </c>
      <c r="I49" s="4">
        <v>1854</v>
      </c>
      <c r="J49" s="4">
        <v>1435</v>
      </c>
      <c r="K49" s="4">
        <f t="shared" si="7"/>
        <v>3549.9999999999995</v>
      </c>
      <c r="L49" s="35">
        <v>550</v>
      </c>
      <c r="M49" s="4">
        <v>1520</v>
      </c>
      <c r="N49" s="12">
        <f t="shared" si="8"/>
        <v>3545.0000000000005</v>
      </c>
      <c r="O49" s="4"/>
      <c r="P49" s="12">
        <f t="shared" si="2"/>
        <v>10600</v>
      </c>
      <c r="Q49" s="4">
        <f t="shared" si="10"/>
        <v>4809</v>
      </c>
      <c r="R49" s="12">
        <f t="shared" si="9"/>
        <v>7645</v>
      </c>
      <c r="S49" s="4">
        <f t="shared" si="5"/>
        <v>45191</v>
      </c>
      <c r="U49" s="23"/>
    </row>
    <row r="50" spans="1:21" ht="36" customHeight="1" thickBot="1" x14ac:dyDescent="0.25">
      <c r="A50" s="2"/>
      <c r="B50" s="10">
        <v>37</v>
      </c>
      <c r="C50" s="33" t="s">
        <v>87</v>
      </c>
      <c r="D50" s="33" t="s">
        <v>88</v>
      </c>
      <c r="E50" s="34" t="s">
        <v>89</v>
      </c>
      <c r="F50" s="20">
        <v>44013</v>
      </c>
      <c r="G50" s="36">
        <v>44378</v>
      </c>
      <c r="H50" s="4">
        <v>60000</v>
      </c>
      <c r="I50" s="4">
        <v>3486.68</v>
      </c>
      <c r="J50" s="4">
        <v>1722</v>
      </c>
      <c r="K50" s="4">
        <f t="shared" ref="K50" si="11">+H50*7.1%</f>
        <v>4260</v>
      </c>
      <c r="L50" s="35">
        <v>593.21</v>
      </c>
      <c r="M50" s="4">
        <v>1824</v>
      </c>
      <c r="N50" s="12">
        <f t="shared" ref="N50" si="12">+H50*7.09%</f>
        <v>4254</v>
      </c>
      <c r="O50" s="4"/>
      <c r="P50" s="4">
        <f t="shared" ref="P50" si="13">SUM(J50:O50)</f>
        <v>12653.21</v>
      </c>
      <c r="Q50" s="4">
        <f t="shared" si="10"/>
        <v>7032.68</v>
      </c>
      <c r="R50" s="12">
        <f t="shared" ref="R50" si="14">K50+L50+N50</f>
        <v>9107.2099999999991</v>
      </c>
      <c r="S50" s="4">
        <f t="shared" ref="S50" si="15">H50-Q50</f>
        <v>52967.32</v>
      </c>
      <c r="U50" s="23"/>
    </row>
    <row r="51" spans="1:21" ht="24" customHeight="1" thickBot="1" x14ac:dyDescent="0.25">
      <c r="B51" s="37" t="s">
        <v>86</v>
      </c>
      <c r="C51" s="37"/>
      <c r="D51" s="37"/>
      <c r="E51" s="37"/>
      <c r="F51" s="37"/>
      <c r="G51" s="37"/>
      <c r="H51" s="32">
        <f>SUM(H14:H50)</f>
        <v>1403900</v>
      </c>
      <c r="I51" s="32">
        <f t="shared" ref="I51:S51" si="16">SUM(I14:I50)</f>
        <v>59613.55</v>
      </c>
      <c r="J51" s="32">
        <f t="shared" si="16"/>
        <v>39947.549999999996</v>
      </c>
      <c r="K51" s="32">
        <f t="shared" si="16"/>
        <v>98824.9</v>
      </c>
      <c r="L51" s="32">
        <f t="shared" si="16"/>
        <v>13523.289999999997</v>
      </c>
      <c r="M51" s="32">
        <f t="shared" si="16"/>
        <v>42313.760000000002</v>
      </c>
      <c r="N51" s="32">
        <f t="shared" si="16"/>
        <v>98685.709999999992</v>
      </c>
      <c r="O51" s="32">
        <f t="shared" si="16"/>
        <v>1190.1199999999999</v>
      </c>
      <c r="P51" s="32">
        <f t="shared" si="16"/>
        <v>294485.33</v>
      </c>
      <c r="Q51" s="32">
        <f t="shared" si="16"/>
        <v>143064.98000000001</v>
      </c>
      <c r="R51" s="32">
        <f t="shared" si="16"/>
        <v>211033.89999999994</v>
      </c>
      <c r="S51" s="32">
        <f t="shared" si="16"/>
        <v>1260835.0199999998</v>
      </c>
    </row>
    <row r="52" spans="1:21" ht="30" customHeight="1" x14ac:dyDescent="0.2">
      <c r="A52" s="2"/>
      <c r="B52" s="14"/>
      <c r="C52" s="15"/>
      <c r="D52" s="15"/>
      <c r="E52" s="15"/>
      <c r="F52" s="15"/>
      <c r="G52" s="15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1" ht="30" customHeight="1" x14ac:dyDescent="0.2">
      <c r="A53" s="2"/>
      <c r="B53" s="14"/>
      <c r="C53" s="15"/>
      <c r="D53" s="15"/>
      <c r="E53" s="15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1" ht="30" customHeight="1" x14ac:dyDescent="0.2">
      <c r="A54" s="2"/>
      <c r="B54" s="14"/>
      <c r="C54" s="15"/>
      <c r="D54" s="15"/>
      <c r="E54" s="15"/>
      <c r="F54" s="15"/>
      <c r="G54" s="1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1" ht="30" customHeight="1" x14ac:dyDescent="0.2">
      <c r="A55" s="2"/>
      <c r="B55" s="14"/>
      <c r="C55" s="15"/>
      <c r="D55" s="15"/>
      <c r="E55" s="15"/>
      <c r="F55" s="15"/>
      <c r="G55" s="15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1" ht="30" customHeight="1" x14ac:dyDescent="0.2">
      <c r="A56" s="2"/>
      <c r="C56" s="5"/>
      <c r="D56" s="2"/>
      <c r="E56" s="2"/>
      <c r="F56" s="2"/>
      <c r="G56" s="2"/>
      <c r="H56" s="2"/>
      <c r="I56" s="2"/>
    </row>
    <row r="57" spans="1:21" ht="15" customHeight="1" x14ac:dyDescent="0.2">
      <c r="A57" s="2"/>
      <c r="C57" s="26" t="s">
        <v>79</v>
      </c>
      <c r="D57" s="2"/>
      <c r="E57" s="2"/>
      <c r="F57" s="2"/>
      <c r="G57" s="2"/>
      <c r="H57" s="2"/>
      <c r="I57" s="2"/>
    </row>
    <row r="58" spans="1:21" ht="15" customHeight="1" x14ac:dyDescent="0.2">
      <c r="A58" s="2"/>
      <c r="C58" s="24" t="s">
        <v>82</v>
      </c>
      <c r="D58" s="2"/>
      <c r="E58" s="2"/>
      <c r="F58" s="2"/>
      <c r="G58" s="2"/>
      <c r="H58" s="2"/>
      <c r="I58" s="2"/>
    </row>
    <row r="59" spans="1:21" ht="15.75" customHeight="1" x14ac:dyDescent="0.2">
      <c r="A59" s="2"/>
      <c r="C59" s="24"/>
      <c r="D59" s="2"/>
      <c r="E59" s="2"/>
      <c r="F59" s="2"/>
      <c r="G59" s="2"/>
      <c r="H59" s="2"/>
      <c r="I59" s="2"/>
    </row>
    <row r="60" spans="1:21" ht="30" customHeight="1" x14ac:dyDescent="0.2">
      <c r="A60" s="2"/>
      <c r="C60" s="1"/>
      <c r="D60" s="2"/>
      <c r="E60" s="2"/>
      <c r="F60" s="2"/>
      <c r="G60" s="2"/>
      <c r="H60" s="2"/>
      <c r="I60" s="2"/>
    </row>
    <row r="61" spans="1:21" ht="30" customHeight="1" x14ac:dyDescent="0.2">
      <c r="A61" s="2"/>
      <c r="C61" s="1"/>
      <c r="D61" s="2"/>
      <c r="E61" s="2"/>
      <c r="F61" s="2"/>
      <c r="G61" s="2"/>
      <c r="H61" s="2"/>
      <c r="I61" s="2"/>
    </row>
    <row r="62" spans="1:21" ht="30" customHeight="1" x14ac:dyDescent="0.2">
      <c r="A62" s="2"/>
      <c r="C62" s="1"/>
      <c r="D62" s="2"/>
      <c r="E62" s="2"/>
      <c r="F62" s="2"/>
      <c r="G62" s="2"/>
      <c r="H62" s="2"/>
      <c r="I62" s="2"/>
    </row>
    <row r="63" spans="1:21" ht="15" customHeight="1" x14ac:dyDescent="0.2">
      <c r="A63" s="2"/>
      <c r="C63" s="26" t="s">
        <v>90</v>
      </c>
      <c r="D63" s="2"/>
      <c r="E63" s="2"/>
      <c r="F63" s="2"/>
      <c r="G63" s="2"/>
      <c r="H63" s="2"/>
      <c r="I63" s="2"/>
    </row>
    <row r="64" spans="1:21" ht="15" customHeight="1" x14ac:dyDescent="0.2">
      <c r="A64" s="2"/>
      <c r="C64" s="25" t="s">
        <v>83</v>
      </c>
      <c r="D64" s="2"/>
      <c r="E64" s="2"/>
      <c r="F64" s="2"/>
      <c r="G64" s="2"/>
      <c r="H64" s="2"/>
      <c r="I64" s="2"/>
    </row>
    <row r="65" spans="1:9" ht="30" customHeight="1" x14ac:dyDescent="0.2">
      <c r="A65" s="2"/>
      <c r="C65" s="1"/>
      <c r="D65" s="2"/>
      <c r="E65" s="2"/>
      <c r="F65" s="2"/>
      <c r="G65" s="2"/>
      <c r="H65" s="2"/>
      <c r="I65" s="2"/>
    </row>
    <row r="66" spans="1:9" ht="30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30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15" customHeight="1" x14ac:dyDescent="0.2">
      <c r="A68" s="2"/>
      <c r="C68" s="26" t="s">
        <v>80</v>
      </c>
      <c r="D68" s="2"/>
      <c r="E68" s="2"/>
      <c r="F68" s="2"/>
      <c r="G68" s="2"/>
      <c r="H68" s="2"/>
      <c r="I68" s="2"/>
    </row>
    <row r="69" spans="1:9" ht="15" customHeight="1" x14ac:dyDescent="0.2">
      <c r="A69" s="2"/>
      <c r="C69" s="25" t="s">
        <v>81</v>
      </c>
      <c r="D69" s="2"/>
      <c r="E69" s="2"/>
      <c r="F69" s="2"/>
      <c r="G69" s="2"/>
      <c r="H69" s="2"/>
      <c r="I69" s="2"/>
    </row>
    <row r="70" spans="1:9" ht="30.95" customHeight="1" x14ac:dyDescent="0.2">
      <c r="A70" s="2"/>
      <c r="C70" s="2"/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C74" s="2"/>
      <c r="D74" s="2"/>
      <c r="E74" s="2"/>
      <c r="F74" s="2"/>
      <c r="G74" s="2"/>
      <c r="H74" s="2"/>
      <c r="I74" s="2"/>
    </row>
    <row r="75" spans="1:9" x14ac:dyDescent="0.2">
      <c r="C75" s="2"/>
      <c r="D75" s="2"/>
      <c r="E75" s="2"/>
      <c r="F75" s="2"/>
      <c r="G75" s="2"/>
      <c r="H75" s="2"/>
      <c r="I75" s="2"/>
    </row>
    <row r="76" spans="1:9" ht="30.95" customHeight="1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</sheetData>
  <mergeCells count="21">
    <mergeCell ref="B4:S4"/>
    <mergeCell ref="B10:S10"/>
    <mergeCell ref="H11:H13"/>
    <mergeCell ref="B11:B13"/>
    <mergeCell ref="C11:C13"/>
    <mergeCell ref="B7:S7"/>
    <mergeCell ref="P12:P13"/>
    <mergeCell ref="J11:P11"/>
    <mergeCell ref="O12:O13"/>
    <mergeCell ref="B51:G51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ignoredErrors>
    <ignoredError sqref="P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2020-06-25T16:27:58Z</cp:lastPrinted>
  <dcterms:created xsi:type="dcterms:W3CDTF">2006-07-11T17:39:34Z</dcterms:created>
  <dcterms:modified xsi:type="dcterms:W3CDTF">2020-08-03T14:05:19Z</dcterms:modified>
</cp:coreProperties>
</file>