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CONTABILIDAD\General\Referencias 2022\ARCHIVO PAGINA WEB OPTI 2022\OPTI ABRIL 2022\"/>
    </mc:Choice>
  </mc:AlternateContent>
  <bookViews>
    <workbookView xWindow="0" yWindow="0" windowWidth="21600" windowHeight="9180"/>
  </bookViews>
  <sheets>
    <sheet name="REG. Y PAGO PROVEEDORES" sheetId="1" r:id="rId1"/>
  </sheets>
  <externalReferences>
    <externalReference r:id="rId2"/>
    <externalReference r:id="rId3"/>
    <externalReference r:id="rId4"/>
  </externalReferences>
  <definedNames>
    <definedName name="_xlnm.Print_Area" localSheetId="0">'REG. Y PAGO PROVEEDORES'!$12:$12</definedName>
    <definedName name="_xlnm.Print_Titles" localSheetId="0">'REG. Y PAGO PROVEEDORES'!$12:$12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3" i="1" l="1"/>
  <c r="M52" i="1"/>
  <c r="M51" i="1"/>
  <c r="M50" i="1"/>
  <c r="I49" i="1"/>
  <c r="M49" i="1" s="1"/>
  <c r="M48" i="1"/>
  <c r="M47" i="1"/>
  <c r="M46" i="1"/>
  <c r="M45" i="1"/>
  <c r="M44" i="1"/>
  <c r="M43" i="1"/>
  <c r="M42" i="1"/>
  <c r="M41" i="1"/>
  <c r="M40" i="1"/>
  <c r="M39" i="1"/>
  <c r="M38" i="1"/>
  <c r="M37" i="1"/>
  <c r="M36" i="1"/>
  <c r="M35" i="1"/>
  <c r="M34" i="1"/>
  <c r="N33" i="1"/>
  <c r="M32" i="1"/>
  <c r="M31" i="1"/>
  <c r="M30" i="1"/>
  <c r="M29" i="1"/>
  <c r="M28" i="1"/>
  <c r="M27" i="1"/>
  <c r="M26" i="1"/>
  <c r="M25" i="1"/>
  <c r="J24" i="1"/>
  <c r="N24" i="1" s="1"/>
  <c r="N23" i="1"/>
  <c r="M22" i="1"/>
  <c r="M21" i="1"/>
  <c r="N19" i="1"/>
  <c r="J19" i="1"/>
  <c r="L18" i="1"/>
  <c r="K18" i="1"/>
  <c r="J18" i="1"/>
  <c r="N18" i="1" s="1"/>
  <c r="N17" i="1"/>
  <c r="J17" i="1"/>
  <c r="M16" i="1"/>
  <c r="J15" i="1"/>
  <c r="N15" i="1" s="1"/>
  <c r="N14" i="1"/>
  <c r="L14" i="1"/>
  <c r="L54" i="1" s="1"/>
  <c r="K14" i="1"/>
  <c r="J14" i="1"/>
  <c r="D14" i="1"/>
  <c r="M13" i="1"/>
  <c r="M54" i="1" s="1"/>
  <c r="M56" i="1" s="1"/>
  <c r="N54" i="1" l="1"/>
  <c r="I54" i="1"/>
  <c r="J54" i="1"/>
</calcChain>
</file>

<file path=xl/sharedStrings.xml><?xml version="1.0" encoding="utf-8"?>
<sst xmlns="http://schemas.openxmlformats.org/spreadsheetml/2006/main" count="224" uniqueCount="216">
  <si>
    <t xml:space="preserve">REGISTROS Y PAGOS PROVEEDORES </t>
  </si>
  <si>
    <t>ABRIL 2022</t>
  </si>
  <si>
    <t>Its</t>
  </si>
  <si>
    <t>FECHA REGISTRO</t>
  </si>
  <si>
    <t>PROVEEDOR</t>
  </si>
  <si>
    <t>Fecha/Fact</t>
  </si>
  <si>
    <t xml:space="preserve">NUMERO COMPROBANTE GUBERNAMENTAL </t>
  </si>
  <si>
    <t>FECHA O/C</t>
  </si>
  <si>
    <t>ORDEN DE COMPRA Y/O CONTRATO</t>
  </si>
  <si>
    <t>DESCRIPCION</t>
  </si>
  <si>
    <t>MONTO ORDENES DE COMPRAS O CONTRATOS</t>
  </si>
  <si>
    <t>MONTO FACTURADO Y PAGADO</t>
  </si>
  <si>
    <t>FECHA TRANSFERENCIA Y/O CHEQUE</t>
  </si>
  <si>
    <t>NUMERO TRANSFERENCIA Y/O CHEQUE</t>
  </si>
  <si>
    <t>MONTO FACTURADO PENDIENTE  PAGAR</t>
  </si>
  <si>
    <t>PENDIENTE FACTURAR PROCESOS ABIERTOS</t>
  </si>
  <si>
    <t>RSV MENSAJERIA</t>
  </si>
  <si>
    <t>FT- 0085</t>
  </si>
  <si>
    <t>93/14</t>
  </si>
  <si>
    <t>Adq. Servicio entrega correspondencia.</t>
  </si>
  <si>
    <t>AENOR DOMINICANA SRL</t>
  </si>
  <si>
    <t>B1500000048     B1500000052     B1500000175</t>
  </si>
  <si>
    <t>00328/2019</t>
  </si>
  <si>
    <t>Para registrar servicio de contratación  de empresa certificadora para auditoria al sistema de gestión de calidad.</t>
  </si>
  <si>
    <t>HILDEGARDE SUAREZ DE CASTELLANOS</t>
  </si>
  <si>
    <t>14/04/2021 05/07/2021 26/07/2021 15/10/2021 30/11/2021</t>
  </si>
  <si>
    <t>B1500000041    B1500000045     B1500000046     B1500000047     B1500000048</t>
  </si>
  <si>
    <t>00004/2021</t>
  </si>
  <si>
    <t>Para registrar pago notarización de contratos.</t>
  </si>
  <si>
    <t>05/05/2021 30/07/2021 30/08/2021</t>
  </si>
  <si>
    <t>4611855-TR 7532392-TR 8381738-TR</t>
  </si>
  <si>
    <t>MULTISERVICIS GENERALES</t>
  </si>
  <si>
    <t>B1500000350</t>
  </si>
  <si>
    <t>00025/2021</t>
  </si>
  <si>
    <t xml:space="preserve">Adquisición de café, azúcar y té para uso en la institución. </t>
  </si>
  <si>
    <t>FAROSE SOLUTIONS GROUP, SRL.</t>
  </si>
  <si>
    <t>06/07/2021 03/08/2021 07/09/2021 25/10/2021 25/10/2021 08/11/2021 08/11/2021 06/12/2021 05/01/2022</t>
  </si>
  <si>
    <t>B1500000104 B1500000109 B1500000111 B1500000114 B1500000115 B1500000116 B1500000117 B1500000119 B1500000122</t>
  </si>
  <si>
    <t>00056/2021</t>
  </si>
  <si>
    <t>Para registrar servicio de mantenimiento y reparación de aires acondicionados de la institución por 6 meses.</t>
  </si>
  <si>
    <t>29/7/2021 09/09/2021 30/09/2021 22/11/2021 7/12/2021 30/12/2021</t>
  </si>
  <si>
    <t>7281871-TR 8444705-TR 9378731-TR 10535379-TR 11388653-TR 13376342-TR</t>
  </si>
  <si>
    <t>CF ASOCIADOS BUSINESS ADVISORY SERVICES, SRL</t>
  </si>
  <si>
    <t>B1500000006</t>
  </si>
  <si>
    <t>00066/2021</t>
  </si>
  <si>
    <t>Para registrar servicio de consultoria para asistencia tecnica en el fortalecimiento del SISANOC, financiado con fondos de la unión europea.</t>
  </si>
  <si>
    <t>AGUA CRYSTAL</t>
  </si>
  <si>
    <t>30/11/2021 02/12/2021 06/12/2021 09/12/2021 13/12/2021 16/12/2021 21/12/2021 28/12/2021 07/01/2022 13/01/2022 17/01/2022 25/01/2022 27/01/2022 01/02/2022 03/02/2022 07/02/2022 10/02/2022 14/02/2022  17/02/2022 21/02/2022 24/02/2022 28/02/2022 03/03/2022 07/03/2022 10/03/2022 14/03/2022 18/03/2022 21/03/2022 24/03/2022 28/03/2022 31/03/2022 04/04/2022 07/04/2022 11/04/2022 18/04/2022 21/04/2022 25/04/2022 28/04/2022</t>
  </si>
  <si>
    <t>B1500030384 B1500030438 B1500030488 B1500030558 B1500030603 B1500030666 B1500030740 B1500030809 B1500033576 B1500033671 B1500033720 B1500033839 B1500033882 B1500034030 B1500034039 B1500034087 B1500034174 B1500034226 B1500034312 B1500034373 B1500034459 B1500034480 B1500034552 B1500034602 B1500034676 B1500034758 B1500034859 B1500034897 B1500034964 B1500035011 B1500035087 B1500035144 B1500035205 B1500035273 B1500035352 B1500035399 B1500035473 B1500035547</t>
  </si>
  <si>
    <t>00205/2021</t>
  </si>
  <si>
    <t>Adquisición de Botellones y fardos botellitas de agua para consumo en la institución. o/c 00205 d/f 30/11/2021.</t>
  </si>
  <si>
    <t>12/1/2022 28/02/2022 01/04/2022</t>
  </si>
  <si>
    <t>64750-TR 1855502-TR 3087590-TR</t>
  </si>
  <si>
    <t>ITCORP GONGLOSS, SRL.</t>
  </si>
  <si>
    <t>B1500000473</t>
  </si>
  <si>
    <t>00167/2021</t>
  </si>
  <si>
    <t>Para registrar adquisición de swich cisco 9200L-4X-E PARA centro de datos de tecnología de la institución, financiado con fondos de la unión europea a traves del PROGEF.</t>
  </si>
  <si>
    <t>PENDIENTE ENTREGA</t>
  </si>
  <si>
    <t>B1500000474</t>
  </si>
  <si>
    <t>00209/2021</t>
  </si>
  <si>
    <t>Para registrar adquisición de swich cisco 9200L-4X-E PARA centro de datos de tecnología de la institución, financiado con fondos de la unión europea atraves del PROGEF.</t>
  </si>
  <si>
    <t xml:space="preserve">PENDIENTE ENTREGA </t>
  </si>
  <si>
    <t>MEJIA PRADO PEST CONTROL, SRL</t>
  </si>
  <si>
    <t>B1500000330</t>
  </si>
  <si>
    <t>00048/2021</t>
  </si>
  <si>
    <t>Para registrar servicio de fumigación anti-insectos por 6 meses en todas las áreas de la Institución. Dirigida a MIPYME.</t>
  </si>
  <si>
    <t>no esta al dia con sus obligaciones fiscales</t>
  </si>
  <si>
    <t>C&amp;C TECHNOLOGY SUPPLY, SRL.</t>
  </si>
  <si>
    <t>03/01/2022 09/02/2022</t>
  </si>
  <si>
    <t>B1500000243     B1500000252</t>
  </si>
  <si>
    <t>CONT. 0067/2021</t>
  </si>
  <si>
    <t>Para registrar servicio de almuerzos y cenas para el personal de la institución.</t>
  </si>
  <si>
    <t>18/02/2022 22/03/2022 13/04/2022</t>
  </si>
  <si>
    <t>1291910-TR  2698421-TR 3134132-TR Libramiento # 783 en proceso transferencia</t>
  </si>
  <si>
    <t>INSTITUTO DE SERVICIOS PSICOSOCIALES Y EDUCATIVOS FELIZ LAMARCHE, SRL</t>
  </si>
  <si>
    <t>B1500000307</t>
  </si>
  <si>
    <t>00013/2022</t>
  </si>
  <si>
    <t>Para registrar la adq. de derecho de uso herramienta de evaluación sicométricas para el depto. de RRHH</t>
  </si>
  <si>
    <t>ANA VICTORIA GONZALEZ VALENZUELA</t>
  </si>
  <si>
    <t>Reposición caja chica recibos desde 12196 al 12240.</t>
  </si>
  <si>
    <t>18/02/2022 22/03/2022</t>
  </si>
  <si>
    <t>1291910-TR  2698421-TR</t>
  </si>
  <si>
    <t>LOLA 5 MULTISERVICES, SRL</t>
  </si>
  <si>
    <t>B1500000258</t>
  </si>
  <si>
    <t>00038/2022</t>
  </si>
  <si>
    <t>Para registrar adquisición material de limpieza para uso en la institución dirigido a MIPYMES.</t>
  </si>
  <si>
    <t>3354331-TR</t>
  </si>
  <si>
    <t>UNIVERSUM SERVICIOS MULTIPLES, S.R.L.</t>
  </si>
  <si>
    <t>B1500000027</t>
  </si>
  <si>
    <t>00059/2022</t>
  </si>
  <si>
    <t>Para registrar adquisición de material gastable para uso en la institución dirigido a MIPYMES.</t>
  </si>
  <si>
    <t>4021842-TR</t>
  </si>
  <si>
    <t>SUPLIDORES MEDICOS COMERCIALES SUMEDCOR,SRL</t>
  </si>
  <si>
    <t>B1500000337</t>
  </si>
  <si>
    <t>00057/2022</t>
  </si>
  <si>
    <t>Para registrar la adquisición de insumos médicos para el dispensario de la institución</t>
  </si>
  <si>
    <t>3852086-TR</t>
  </si>
  <si>
    <t>HOSPIFAR, SRL</t>
  </si>
  <si>
    <t>B1500004895</t>
  </si>
  <si>
    <t>00056/2022</t>
  </si>
  <si>
    <t>3111704-TR</t>
  </si>
  <si>
    <t>DISTHECA, SRL</t>
  </si>
  <si>
    <t>B1500000112</t>
  </si>
  <si>
    <t>00058/2022</t>
  </si>
  <si>
    <t>Para registrar la adquisición de material gastable para uso  en la institución, dirigida a MIPYMES</t>
  </si>
  <si>
    <t>4040881-TR</t>
  </si>
  <si>
    <t>ADMINISTRADORA DE RIESGOS DE SALUD HUMANO</t>
  </si>
  <si>
    <t>B1500022823</t>
  </si>
  <si>
    <t>Para registrar pago diferencia asumida por la institución de la poliza no. 30-95-201981 seguro complementario de empleados durante el periodo 01 al 30 de abril 2022.</t>
  </si>
  <si>
    <t>4040883-TR</t>
  </si>
  <si>
    <t>NAS, EIRL.</t>
  </si>
  <si>
    <t>B1500015433</t>
  </si>
  <si>
    <t>00012/2022</t>
  </si>
  <si>
    <t>Para registrar servicios de lavados sencillos para vehículos de la institución por seis (6) meses.</t>
  </si>
  <si>
    <t>4108298-TR</t>
  </si>
  <si>
    <t>KRONGEL COMERCIAL , SRL</t>
  </si>
  <si>
    <t>B1500000167</t>
  </si>
  <si>
    <t>00062/2022</t>
  </si>
  <si>
    <t>Para registrar adquisición de sillones. Dirigido a MIPYME.</t>
  </si>
  <si>
    <t>4045122-TR</t>
  </si>
  <si>
    <t>SECURITY DEVELOPMENT CORPORATION, SS., SRL.</t>
  </si>
  <si>
    <t>B1500000428</t>
  </si>
  <si>
    <t>00005/2022</t>
  </si>
  <si>
    <t>Para registrra servicio migración del software monitoreo acceso para la cámara de seguridad.</t>
  </si>
  <si>
    <t>Libramiento #687 en proceso de transferencia</t>
  </si>
  <si>
    <t>FR MULTISERVICIOS, SRL.</t>
  </si>
  <si>
    <t>B1500000298</t>
  </si>
  <si>
    <t>00067/2022</t>
  </si>
  <si>
    <t>Para registrar servicio impresiones varias para diferentes departamentos de la institución.</t>
  </si>
  <si>
    <t>4108299-TR</t>
  </si>
  <si>
    <t>ALL OFFICE SOLUTIONS TS, SRL.</t>
  </si>
  <si>
    <t>B1500001171</t>
  </si>
  <si>
    <t>00075/2022</t>
  </si>
  <si>
    <t>Para registrar servicio reparación impresora del departamento administrativo de la institución.</t>
  </si>
  <si>
    <t>Libramiento #672 en proceso de transferencia</t>
  </si>
  <si>
    <t>ILC OFFICE SUPPLIES, SRL.</t>
  </si>
  <si>
    <t>B1500000363</t>
  </si>
  <si>
    <t>00077/2022</t>
  </si>
  <si>
    <t>Para registrar adquisición de material gastable para uso en la institución, dirigido a MIPYMES.</t>
  </si>
  <si>
    <t>4108300-TR</t>
  </si>
  <si>
    <t>B1500000266</t>
  </si>
  <si>
    <t>00052/2022</t>
  </si>
  <si>
    <t>Para registrar adquisición de vasos desechables de carton (ecológicos) y otros productos de limpieza para uso en la institución.</t>
  </si>
  <si>
    <t>Libramiento #670 en proceso de transferencia</t>
  </si>
  <si>
    <t>ENFOQUE DIGITAL, SRL.</t>
  </si>
  <si>
    <t>B1500000479</t>
  </si>
  <si>
    <t>00070/2022</t>
  </si>
  <si>
    <t>Para registrar adquisición de equipos y accesorios audiovisuales profesional para uso de esta institución.</t>
  </si>
  <si>
    <t>4112305-TR</t>
  </si>
  <si>
    <t>RED DOT TECH, SAS.</t>
  </si>
  <si>
    <t>B1500000020</t>
  </si>
  <si>
    <t>00043/2022</t>
  </si>
  <si>
    <t>Para registrar terminal control de acceso con módulo indicador de temperatura para esta isntitución.</t>
  </si>
  <si>
    <t>Libramiento #791 en proceso de transferencia</t>
  </si>
  <si>
    <t>WENDY'S MUEBLES, SRL.</t>
  </si>
  <si>
    <t>B1500000247</t>
  </si>
  <si>
    <t>00063/2022</t>
  </si>
  <si>
    <t>Para registrar adquición sillas de visita. Dirigido a MIPYMES.</t>
  </si>
  <si>
    <t>Libramiento #725 en proceso de transferencia</t>
  </si>
  <si>
    <t>OFFITEK, SRL.</t>
  </si>
  <si>
    <t>B1500004248</t>
  </si>
  <si>
    <t>00069/2022</t>
  </si>
  <si>
    <t>Para registrar adquisición de toners para uso en la institución.</t>
  </si>
  <si>
    <t>Libramiento #727 en proceso de transferencia</t>
  </si>
  <si>
    <t>EMPRESA DISTRIBUIDORA DE ELECTRICIDAD DEL ESTE, S.A.</t>
  </si>
  <si>
    <t>B1500201927</t>
  </si>
  <si>
    <t>Para registrar el servicio energia electrica del periodo 18/03/2022 al 18/04/2022.</t>
  </si>
  <si>
    <t>Libramiento #744 en proceso de transferencia</t>
  </si>
  <si>
    <t>B&amp;F MERCANTIL, SRL.</t>
  </si>
  <si>
    <t>B1500000372</t>
  </si>
  <si>
    <t>00064/2022</t>
  </si>
  <si>
    <t>Para registrar adquisición de artículos y accesorios ferreteros para uso en la institución.</t>
  </si>
  <si>
    <t>Libramiento #789 en proceso de transferencia</t>
  </si>
  <si>
    <t>GL PROMOCIONES, SRL</t>
  </si>
  <si>
    <t>B1500001328</t>
  </si>
  <si>
    <t>00065/2022</t>
  </si>
  <si>
    <t>Para registrar impresiones varias para diferentes departamentos de la institución.</t>
  </si>
  <si>
    <t>Libramiento #751 en proceso de transferencia</t>
  </si>
  <si>
    <t>RAMIREZ &amp; MOJICA ENVOY PACK EXPRESS, SRL</t>
  </si>
  <si>
    <t>B1500000993</t>
  </si>
  <si>
    <t>00072/2022</t>
  </si>
  <si>
    <t>Para registrar adquisición de  laptops para diseños y teléfonos ejecutivos para esta institución.</t>
  </si>
  <si>
    <t>Libramiento #753 en proceso de transferencia</t>
  </si>
  <si>
    <t>B1500015571</t>
  </si>
  <si>
    <t>00078/2022</t>
  </si>
  <si>
    <t>Para registrar adquisición de combustible para abastecer la planta eléctrica de la institución.</t>
  </si>
  <si>
    <t>Libramiento #746 en proceso de transferencia</t>
  </si>
  <si>
    <t>TECHCAM COMERCIAL SRL</t>
  </si>
  <si>
    <t>B1500000271</t>
  </si>
  <si>
    <t>00071/2022</t>
  </si>
  <si>
    <t>Pago en proceso de libramiento</t>
  </si>
  <si>
    <t>SIMBEL, SRL</t>
  </si>
  <si>
    <t>B1500000097</t>
  </si>
  <si>
    <t>00074/2022</t>
  </si>
  <si>
    <t>Para registrar adquisición de artículos informáticos (disco duro) para esta institución.</t>
  </si>
  <si>
    <t>Libramiento #778 en proceso de transferencia</t>
  </si>
  <si>
    <t>DBC DOMINICAN BUSINESS CREATIVE, EIRL.</t>
  </si>
  <si>
    <t>B1500000079</t>
  </si>
  <si>
    <t>00083/2022</t>
  </si>
  <si>
    <t>Para registrar adquisición de broches personalizados para las secretarias de la institución.</t>
  </si>
  <si>
    <t>Libramiento #763 en proceso de transferencia</t>
  </si>
  <si>
    <t>00080/2022</t>
  </si>
  <si>
    <t>Para registrar servicio impresión ejemplares del plan estratégico institucional, financiado con fondos de la unión europea a traves del PROGEF.</t>
  </si>
  <si>
    <t>CODETEL</t>
  </si>
  <si>
    <t>B1500167323</t>
  </si>
  <si>
    <t>Para registrar facturas cuenta no. 718024430 Telefonos e Internet mes de abril 2022 .</t>
  </si>
  <si>
    <t>DEUDA ADMINISTRATIVA</t>
  </si>
  <si>
    <t xml:space="preserve"> Sonia Thomas Martínez</t>
  </si>
  <si>
    <t>Dionicio Félix Castro</t>
  </si>
  <si>
    <t>Luis Dario Terrero Méndez</t>
  </si>
  <si>
    <t>Preparado por</t>
  </si>
  <si>
    <t xml:space="preserve">Revisado </t>
  </si>
  <si>
    <t>Autorizado por</t>
  </si>
  <si>
    <t xml:space="preserve"> Contadora</t>
  </si>
  <si>
    <t>Enc. División Financiera</t>
  </si>
  <si>
    <t>Enc. Depto. Adm. y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</si>
</sst>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dd/mm/yyyy;@"/>
  </numFmts>
  <fonts count="12" x14ac:knownFonts="1">
    <font>
      <sz val="11"/>
      <color theme="1"/>
      <name val="Calibri"/>
      <family val="2"/>
      <scheme val="minor"/>
    </font>
    <font>
      <b/>
      <sz val="11"/>
      <color theme="1"/>
      <name val="Calibri"/>
      <family val="2"/>
      <scheme val="minor"/>
    </font>
    <font>
      <b/>
      <sz val="11"/>
      <color indexed="8"/>
      <name val="Calibri"/>
      <family val="2"/>
      <scheme val="minor"/>
    </font>
    <font>
      <sz val="11"/>
      <color indexed="8"/>
      <name val="Calibri"/>
      <family val="2"/>
    </font>
    <font>
      <sz val="14"/>
      <color theme="1"/>
      <name val="Calibri"/>
      <family val="2"/>
      <scheme val="minor"/>
    </font>
    <font>
      <sz val="11"/>
      <name val="Calibri"/>
      <family val="2"/>
      <scheme val="minor"/>
    </font>
    <font>
      <sz val="9"/>
      <color indexed="8"/>
      <name val="Times New Roman"/>
      <family val="1"/>
    </font>
    <font>
      <sz val="9"/>
      <name val="Arial"/>
      <family val="2"/>
    </font>
    <font>
      <b/>
      <u/>
      <sz val="16"/>
      <name val="Times New Roman"/>
      <family val="1"/>
    </font>
    <font>
      <b/>
      <u/>
      <sz val="12"/>
      <name val="Times New Roman"/>
      <family val="1"/>
    </font>
    <font>
      <sz val="12"/>
      <name val="Times New Roman"/>
      <family val="1"/>
    </font>
    <font>
      <b/>
      <sz val="12"/>
      <color indexed="8"/>
      <name val="Calibri"/>
      <family val="2"/>
      <scheme val="minor"/>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3" fontId="3" fillId="0" borderId="0" applyFont="0" applyFill="0" applyBorder="0" applyAlignment="0" applyProtection="0"/>
  </cellStyleXfs>
  <cellXfs count="110">
    <xf numFmtId="0" fontId="0" fillId="0" borderId="0" xfId="0"/>
    <xf numFmtId="0" fontId="0" fillId="0" borderId="0" xfId="0" applyFill="1" applyBorder="1"/>
    <xf numFmtId="164" fontId="0" fillId="0" borderId="0" xfId="0" applyNumberFormat="1" applyBorder="1"/>
    <xf numFmtId="164" fontId="0" fillId="0" borderId="0" xfId="0" applyNumberFormat="1" applyAlignment="1">
      <alignment horizontal="center"/>
    </xf>
    <xf numFmtId="0" fontId="0" fillId="0" borderId="0" xfId="0" applyAlignment="1">
      <alignment horizontal="left"/>
    </xf>
    <xf numFmtId="0" fontId="0" fillId="0" borderId="0" xfId="0" applyAlignment="1">
      <alignment horizontal="center"/>
    </xf>
    <xf numFmtId="0" fontId="0" fillId="0" borderId="0" xfId="0" applyFont="1"/>
    <xf numFmtId="43" fontId="0" fillId="0" borderId="0" xfId="1" applyFont="1"/>
    <xf numFmtId="0" fontId="0" fillId="0" borderId="2" xfId="0" applyFont="1" applyFill="1" applyBorder="1"/>
    <xf numFmtId="164" fontId="1" fillId="2" borderId="2" xfId="0" applyNumberFormat="1" applyFont="1" applyFill="1" applyBorder="1" applyAlignment="1">
      <alignment horizontal="left"/>
    </xf>
    <xf numFmtId="0" fontId="2" fillId="2" borderId="2" xfId="0" applyFont="1" applyFill="1" applyBorder="1"/>
    <xf numFmtId="164" fontId="1" fillId="2" borderId="2" xfId="0" applyNumberFormat="1" applyFont="1" applyFill="1" applyBorder="1" applyAlignment="1">
      <alignment horizontal="center"/>
    </xf>
    <xf numFmtId="0" fontId="2" fillId="2" borderId="2" xfId="0" applyFont="1" applyFill="1" applyBorder="1" applyAlignment="1">
      <alignment horizontal="left" wrapText="1"/>
    </xf>
    <xf numFmtId="164" fontId="2" fillId="2" borderId="2" xfId="0" applyNumberFormat="1" applyFont="1" applyFill="1" applyBorder="1" applyAlignment="1">
      <alignment horizontal="center"/>
    </xf>
    <xf numFmtId="0" fontId="2" fillId="2" borderId="2" xfId="0" applyFont="1" applyFill="1" applyBorder="1" applyAlignment="1">
      <alignment horizontal="center" wrapText="1"/>
    </xf>
    <xf numFmtId="0" fontId="2" fillId="2" borderId="2" xfId="0" applyFont="1" applyFill="1" applyBorder="1" applyAlignment="1">
      <alignment horizontal="center"/>
    </xf>
    <xf numFmtId="43" fontId="2" fillId="2" borderId="2" xfId="0" applyNumberFormat="1" applyFont="1" applyFill="1" applyBorder="1" applyAlignment="1">
      <alignment horizontal="center" wrapText="1"/>
    </xf>
    <xf numFmtId="43" fontId="2" fillId="2" borderId="2" xfId="1" applyFont="1" applyFill="1" applyBorder="1" applyAlignment="1">
      <alignment horizontal="center" wrapText="1"/>
    </xf>
    <xf numFmtId="164" fontId="0" fillId="0" borderId="2" xfId="0" applyNumberFormat="1" applyFont="1" applyFill="1" applyBorder="1" applyAlignment="1">
      <alignment horizontal="center"/>
    </xf>
    <xf numFmtId="164" fontId="5" fillId="0" borderId="2" xfId="0" applyNumberFormat="1" applyFont="1" applyFill="1" applyBorder="1" applyAlignment="1">
      <alignment horizontal="center" wrapText="1"/>
    </xf>
    <xf numFmtId="0" fontId="0" fillId="0" borderId="2" xfId="0" applyFont="1" applyFill="1" applyBorder="1" applyAlignment="1">
      <alignment horizontal="left"/>
    </xf>
    <xf numFmtId="15" fontId="5" fillId="0" borderId="2" xfId="0" applyNumberFormat="1" applyFont="1" applyFill="1" applyBorder="1" applyAlignment="1">
      <alignment horizontal="center"/>
    </xf>
    <xf numFmtId="0" fontId="0" fillId="0" borderId="2" xfId="0" applyFont="1" applyFill="1" applyBorder="1" applyAlignment="1">
      <alignment horizontal="left" wrapText="1"/>
    </xf>
    <xf numFmtId="43" fontId="5" fillId="0" borderId="2" xfId="1" applyNumberFormat="1" applyFont="1" applyFill="1" applyBorder="1" applyAlignment="1">
      <alignment horizontal="right"/>
    </xf>
    <xf numFmtId="43" fontId="5" fillId="0" borderId="2" xfId="1" applyFont="1" applyFill="1" applyBorder="1" applyAlignment="1">
      <alignment horizontal="right"/>
    </xf>
    <xf numFmtId="0" fontId="0" fillId="0" borderId="2" xfId="0" applyFont="1" applyFill="1" applyBorder="1" applyAlignment="1">
      <alignment horizontal="center"/>
    </xf>
    <xf numFmtId="43" fontId="0" fillId="0" borderId="2" xfId="1" applyFont="1" applyFill="1" applyBorder="1"/>
    <xf numFmtId="0" fontId="0" fillId="0" borderId="0" xfId="0" applyFont="1" applyFill="1"/>
    <xf numFmtId="0" fontId="0" fillId="0" borderId="0" xfId="0" applyFill="1"/>
    <xf numFmtId="164" fontId="0" fillId="0" borderId="2" xfId="0" applyNumberFormat="1" applyFont="1" applyFill="1" applyBorder="1"/>
    <xf numFmtId="0" fontId="0" fillId="0" borderId="2" xfId="0" applyFont="1" applyFill="1" applyBorder="1" applyAlignment="1">
      <alignment horizontal="center" wrapText="1"/>
    </xf>
    <xf numFmtId="0" fontId="0" fillId="0" borderId="2" xfId="0" applyFont="1" applyFill="1" applyBorder="1" applyAlignment="1">
      <alignment wrapText="1"/>
    </xf>
    <xf numFmtId="43" fontId="0" fillId="0" borderId="2" xfId="0" applyNumberFormat="1" applyFont="1" applyFill="1" applyBorder="1"/>
    <xf numFmtId="14" fontId="0" fillId="0" borderId="2" xfId="0" applyNumberFormat="1" applyFont="1" applyFill="1" applyBorder="1" applyAlignment="1">
      <alignment horizontal="center" wrapText="1"/>
    </xf>
    <xf numFmtId="164" fontId="0" fillId="0" borderId="2" xfId="0" applyNumberFormat="1" applyFont="1" applyFill="1" applyBorder="1" applyAlignment="1">
      <alignment horizontal="center" wrapText="1"/>
    </xf>
    <xf numFmtId="43" fontId="0" fillId="0" borderId="2" xfId="1" applyFont="1" applyBorder="1"/>
    <xf numFmtId="43" fontId="0" fillId="0" borderId="2" xfId="1" applyFont="1" applyFill="1" applyBorder="1" applyAlignment="1"/>
    <xf numFmtId="164" fontId="0" fillId="0" borderId="2" xfId="0" applyNumberFormat="1" applyFont="1" applyBorder="1"/>
    <xf numFmtId="0" fontId="0" fillId="0" borderId="2" xfId="0" applyFont="1" applyBorder="1"/>
    <xf numFmtId="164" fontId="0" fillId="0" borderId="2" xfId="0" applyNumberFormat="1" applyFont="1" applyBorder="1" applyAlignment="1">
      <alignment horizontal="center"/>
    </xf>
    <xf numFmtId="0" fontId="0" fillId="0" borderId="2" xfId="0" applyFont="1" applyBorder="1" applyAlignment="1">
      <alignment horizontal="left"/>
    </xf>
    <xf numFmtId="164" fontId="0" fillId="0" borderId="2" xfId="0" applyNumberFormat="1" applyBorder="1"/>
    <xf numFmtId="0" fontId="0" fillId="0" borderId="2" xfId="0" applyBorder="1" applyAlignment="1">
      <alignment horizontal="center"/>
    </xf>
    <xf numFmtId="0" fontId="0" fillId="0" borderId="2" xfId="0" applyFill="1" applyBorder="1" applyAlignment="1">
      <alignment wrapText="1"/>
    </xf>
    <xf numFmtId="43" fontId="0" fillId="0" borderId="2" xfId="0" applyNumberFormat="1" applyFont="1" applyBorder="1"/>
    <xf numFmtId="0" fontId="0" fillId="0" borderId="2" xfId="0" applyBorder="1"/>
    <xf numFmtId="164" fontId="0" fillId="0" borderId="2" xfId="0" applyNumberFormat="1" applyBorder="1" applyAlignment="1">
      <alignment horizontal="center" wrapText="1"/>
    </xf>
    <xf numFmtId="0" fontId="0" fillId="0" borderId="2" xfId="0" applyBorder="1" applyAlignment="1">
      <alignment horizontal="left" wrapText="1"/>
    </xf>
    <xf numFmtId="0" fontId="0" fillId="0" borderId="2" xfId="0" applyFill="1" applyBorder="1" applyAlignment="1">
      <alignment horizontal="center" wrapText="1"/>
    </xf>
    <xf numFmtId="43" fontId="0" fillId="0" borderId="2" xfId="0" applyNumberFormat="1" applyBorder="1"/>
    <xf numFmtId="14" fontId="0" fillId="0" borderId="6" xfId="0" applyNumberFormat="1" applyFont="1" applyFill="1" applyBorder="1" applyAlignment="1">
      <alignment horizontal="center" wrapText="1"/>
    </xf>
    <xf numFmtId="49" fontId="0" fillId="0" borderId="2" xfId="1" applyNumberFormat="1" applyFont="1" applyFill="1" applyBorder="1" applyAlignment="1">
      <alignment wrapText="1"/>
    </xf>
    <xf numFmtId="0" fontId="0" fillId="0" borderId="2" xfId="0" applyBorder="1" applyAlignment="1">
      <alignment wrapText="1"/>
    </xf>
    <xf numFmtId="164" fontId="0" fillId="0" borderId="2" xfId="0" applyNumberFormat="1" applyBorder="1" applyAlignment="1">
      <alignment horizontal="center"/>
    </xf>
    <xf numFmtId="0" fontId="0" fillId="0" borderId="2" xfId="0" applyBorder="1" applyAlignment="1">
      <alignment horizontal="left"/>
    </xf>
    <xf numFmtId="164" fontId="0" fillId="0" borderId="2" xfId="0" applyNumberFormat="1" applyFill="1" applyBorder="1" applyAlignment="1">
      <alignment horizontal="center"/>
    </xf>
    <xf numFmtId="164" fontId="6" fillId="3" borderId="2" xfId="0" applyNumberFormat="1" applyFont="1" applyFill="1" applyBorder="1" applyAlignment="1">
      <alignment horizontal="right" wrapText="1"/>
    </xf>
    <xf numFmtId="0" fontId="7" fillId="3" borderId="2" xfId="0" applyFont="1" applyFill="1" applyBorder="1" applyAlignment="1">
      <alignment wrapText="1"/>
    </xf>
    <xf numFmtId="14" fontId="0" fillId="0" borderId="6" xfId="0" applyNumberFormat="1" applyFont="1" applyFill="1" applyBorder="1" applyAlignment="1">
      <alignment horizontal="left" wrapText="1"/>
    </xf>
    <xf numFmtId="14" fontId="0" fillId="0" borderId="7" xfId="0" applyNumberFormat="1" applyFont="1" applyFill="1" applyBorder="1" applyAlignment="1">
      <alignment horizontal="left" wrapText="1"/>
    </xf>
    <xf numFmtId="14" fontId="0" fillId="0" borderId="7" xfId="0" applyNumberFormat="1" applyFont="1" applyFill="1" applyBorder="1" applyAlignment="1">
      <alignment horizontal="center" wrapText="1"/>
    </xf>
    <xf numFmtId="43" fontId="1" fillId="0" borderId="2" xfId="0" applyNumberFormat="1" applyFont="1" applyBorder="1"/>
    <xf numFmtId="0" fontId="0" fillId="0" borderId="0" xfId="0" applyBorder="1"/>
    <xf numFmtId="164" fontId="0" fillId="0" borderId="0" xfId="0" applyNumberForma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0" borderId="0" xfId="0" applyFill="1" applyBorder="1" applyAlignment="1">
      <alignment wrapText="1"/>
    </xf>
    <xf numFmtId="43" fontId="0" fillId="0" borderId="0" xfId="0" applyNumberFormat="1" applyBorder="1"/>
    <xf numFmtId="43" fontId="0" fillId="0" borderId="0" xfId="1" applyFont="1" applyFill="1" applyBorder="1"/>
    <xf numFmtId="14" fontId="0" fillId="0" borderId="0" xfId="0" applyNumberFormat="1" applyFont="1" applyFill="1" applyBorder="1" applyAlignment="1">
      <alignment horizontal="center" wrapText="1"/>
    </xf>
    <xf numFmtId="43" fontId="0" fillId="0" borderId="0" xfId="0" applyNumberFormat="1"/>
    <xf numFmtId="0" fontId="8" fillId="0" borderId="0" xfId="0" applyFont="1" applyFill="1" applyBorder="1" applyAlignment="1">
      <alignment horizont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0" fillId="0" borderId="0" xfId="0" applyFill="1" applyAlignment="1">
      <alignment horizontal="center"/>
    </xf>
    <xf numFmtId="14" fontId="0" fillId="0" borderId="6" xfId="0" applyNumberFormat="1" applyFont="1" applyFill="1" applyBorder="1" applyAlignment="1">
      <alignment horizontal="center" wrapText="1"/>
    </xf>
    <xf numFmtId="14" fontId="0" fillId="0" borderId="7" xfId="0" applyNumberFormat="1" applyFont="1" applyFill="1" applyBorder="1" applyAlignment="1">
      <alignment horizontal="center" wrapText="1"/>
    </xf>
    <xf numFmtId="14" fontId="0" fillId="0" borderId="8" xfId="0" applyNumberFormat="1" applyFont="1" applyFill="1" applyBorder="1" applyAlignment="1">
      <alignment horizont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ill="1" applyAlignment="1">
      <alignment horizontal="center"/>
    </xf>
    <xf numFmtId="164" fontId="4" fillId="0" borderId="0" xfId="0" applyNumberFormat="1" applyFont="1" applyAlignment="1">
      <alignment horizontal="center"/>
    </xf>
    <xf numFmtId="49" fontId="11" fillId="0" borderId="1" xfId="0" applyNumberFormat="1" applyFont="1" applyBorder="1" applyAlignment="1">
      <alignment horizontal="center"/>
    </xf>
    <xf numFmtId="0" fontId="0" fillId="0" borderId="4" xfId="0" applyBorder="1" applyAlignment="1">
      <alignment horizontal="center"/>
    </xf>
    <xf numFmtId="14" fontId="0" fillId="0" borderId="6" xfId="0" applyNumberFormat="1" applyFont="1" applyFill="1" applyBorder="1" applyAlignment="1">
      <alignment horizontal="left" wrapText="1"/>
    </xf>
    <xf numFmtId="14" fontId="0" fillId="0" borderId="7" xfId="0" applyNumberFormat="1" applyFont="1" applyFill="1" applyBorder="1" applyAlignment="1">
      <alignment horizontal="left" wrapText="1"/>
    </xf>
    <xf numFmtId="43" fontId="0" fillId="0" borderId="3" xfId="0" applyNumberFormat="1" applyFill="1" applyBorder="1" applyAlignment="1">
      <alignment horizontal="center"/>
    </xf>
    <xf numFmtId="43" fontId="0" fillId="0" borderId="5" xfId="0" applyNumberFormat="1" applyFill="1" applyBorder="1" applyAlignment="1">
      <alignment horizontal="center"/>
    </xf>
    <xf numFmtId="43" fontId="0" fillId="0" borderId="3" xfId="1" applyFont="1" applyFill="1" applyBorder="1" applyAlignment="1">
      <alignment horizontal="center"/>
    </xf>
    <xf numFmtId="43" fontId="0" fillId="0" borderId="5" xfId="1" applyFont="1" applyFill="1" applyBorder="1" applyAlignment="1">
      <alignment horizontal="center"/>
    </xf>
    <xf numFmtId="14" fontId="0" fillId="0" borderId="2" xfId="0" applyNumberFormat="1" applyFont="1" applyFill="1" applyBorder="1" applyAlignment="1">
      <alignment horizontal="center" wrapText="1"/>
    </xf>
    <xf numFmtId="43" fontId="0" fillId="0" borderId="2" xfId="1" applyFont="1" applyFill="1" applyBorder="1" applyAlignment="1">
      <alignment horizontal="center" wrapText="1"/>
    </xf>
    <xf numFmtId="43" fontId="0" fillId="0" borderId="3" xfId="0" applyNumberFormat="1" applyFont="1" applyFill="1" applyBorder="1" applyAlignment="1">
      <alignment horizontal="center" wrapText="1"/>
    </xf>
    <xf numFmtId="43" fontId="0" fillId="0" borderId="5" xfId="0" applyNumberFormat="1" applyFont="1" applyFill="1" applyBorder="1" applyAlignment="1">
      <alignment horizontal="center" wrapText="1"/>
    </xf>
    <xf numFmtId="0" fontId="0" fillId="0" borderId="3" xfId="0" applyFont="1" applyFill="1" applyBorder="1" applyAlignment="1">
      <alignment horizontal="center"/>
    </xf>
    <xf numFmtId="0" fontId="0" fillId="0" borderId="5" xfId="0" applyFont="1" applyFill="1" applyBorder="1" applyAlignment="1">
      <alignment horizontal="center"/>
    </xf>
    <xf numFmtId="164" fontId="0" fillId="0" borderId="3" xfId="0" applyNumberFormat="1" applyBorder="1" applyAlignment="1">
      <alignment horizontal="center"/>
    </xf>
    <xf numFmtId="164" fontId="0" fillId="0" borderId="5" xfId="0" applyNumberFormat="1" applyBorder="1" applyAlignment="1">
      <alignment horizontal="center"/>
    </xf>
    <xf numFmtId="164" fontId="0" fillId="0" borderId="3" xfId="0" applyNumberFormat="1" applyBorder="1" applyAlignment="1">
      <alignment horizontal="left"/>
    </xf>
    <xf numFmtId="164" fontId="0" fillId="0" borderId="5" xfId="0" applyNumberFormat="1" applyBorder="1" applyAlignment="1">
      <alignment horizontal="left"/>
    </xf>
    <xf numFmtId="164" fontId="0" fillId="0" borderId="3" xfId="0" applyNumberFormat="1" applyBorder="1" applyAlignment="1">
      <alignment horizontal="center" wrapText="1"/>
    </xf>
    <xf numFmtId="164" fontId="0" fillId="0" borderId="5" xfId="0" applyNumberFormat="1" applyBorder="1" applyAlignment="1">
      <alignment horizontal="center" wrapText="1"/>
    </xf>
    <xf numFmtId="0" fontId="0" fillId="0" borderId="3" xfId="0" applyBorder="1" applyAlignment="1">
      <alignment horizontal="left" wrapText="1"/>
    </xf>
    <xf numFmtId="0" fontId="0" fillId="0" borderId="5" xfId="0" applyBorder="1" applyAlignment="1">
      <alignment horizontal="left" wrapText="1"/>
    </xf>
    <xf numFmtId="0" fontId="0" fillId="0" borderId="3" xfId="0" applyBorder="1" applyAlignment="1">
      <alignment horizontal="center"/>
    </xf>
    <xf numFmtId="0" fontId="0" fillId="0" borderId="5" xfId="0" applyBorder="1" applyAlignment="1">
      <alignment horizontal="center"/>
    </xf>
    <xf numFmtId="0" fontId="0" fillId="0" borderId="3" xfId="0" applyFill="1" applyBorder="1" applyAlignment="1">
      <alignment horizontal="left" wrapText="1"/>
    </xf>
    <xf numFmtId="0" fontId="0" fillId="0" borderId="5" xfId="0" applyFill="1" applyBorder="1" applyAlignment="1">
      <alignment horizontal="left" wrapText="1"/>
    </xf>
    <xf numFmtId="0" fontId="0" fillId="0" borderId="0" xfId="0" applyFill="1" applyBorder="1" applyAlignment="1">
      <alignment horizontal="center"/>
    </xf>
  </cellXfs>
  <cellStyles count="2">
    <cellStyle name="Millares 2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323851</xdr:colOff>
      <xdr:row>0</xdr:row>
      <xdr:rowOff>38099</xdr:rowOff>
    </xdr:from>
    <xdr:to>
      <xdr:col>7</xdr:col>
      <xdr:colOff>2362201</xdr:colOff>
      <xdr:row>9</xdr:row>
      <xdr:rowOff>9524</xdr:rowOff>
    </xdr:to>
    <xdr:pic>
      <xdr:nvPicPr>
        <xdr:cNvPr id="2" name="Imagen 1"/>
        <xdr:cNvPicPr>
          <a:picLocks noChangeAspect="1"/>
        </xdr:cNvPicPr>
      </xdr:nvPicPr>
      <xdr:blipFill>
        <a:blip xmlns:r="http://schemas.openxmlformats.org/officeDocument/2006/relationships" r:embed="rId1"/>
        <a:stretch>
          <a:fillRect/>
        </a:stretch>
      </xdr:blipFill>
      <xdr:spPr>
        <a:xfrm>
          <a:off x="5857876" y="38099"/>
          <a:ext cx="4972050" cy="2143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ABILIDAD/General/Referencias%202022/REGISTRO%20Y%20CONTROL%20CUENTAS%20POR%20PAGAR/Cuentas%20por%20pagar%20proveedores%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ABILIDAD/General/Referencias%202021/REGISTRO%20Y%20CONTROL%20CUENTAS%20POR%20PAGAR/Cuentas%20por%20pagar%20proveedores%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NTABILIDAD/General/Referencias%202021/CAMARA%20DE%20CUENTAS/FICHA%20TECNICA%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ADM. "/>
      <sheetName val="REG. Y PAGO PROVEEDORES"/>
    </sheetNames>
    <sheetDataSet>
      <sheetData sheetId="0">
        <row r="21">
          <cell r="D21" t="str">
            <v>23/06/2020 20/07/2020 17/06/2021</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ADM. "/>
      <sheetName val="DEUDA ADM.  (2)"/>
      <sheetName val="DEUDA"/>
    </sheetNames>
    <sheetDataSet>
      <sheetData sheetId="0">
        <row r="21">
          <cell r="I21">
            <v>694964.78</v>
          </cell>
        </row>
        <row r="67">
          <cell r="I67">
            <v>291460</v>
          </cell>
        </row>
        <row r="274">
          <cell r="I274">
            <v>81074</v>
          </cell>
        </row>
      </sheetData>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1)Datos Generales de la Entidad"/>
      <sheetName val="2) Cantidad de Personal"/>
      <sheetName val="3)Principales Funcionarios"/>
      <sheetName val="4) Sistema de Control Interno"/>
      <sheetName val="5) Datos Financieros"/>
      <sheetName val="6) Informes"/>
      <sheetName val="7) Compras y Contratacion"/>
      <sheetName val="8) Calificacion de Riesgos"/>
    </sheetNames>
    <sheetDataSet>
      <sheetData sheetId="0"/>
      <sheetData sheetId="1"/>
      <sheetData sheetId="2"/>
      <sheetData sheetId="3"/>
      <sheetData sheetId="4"/>
      <sheetData sheetId="5"/>
      <sheetData sheetId="6"/>
      <sheetData sheetId="7">
        <row r="15">
          <cell r="P15" t="str">
            <v>10278601-TR</v>
          </cell>
          <cell r="Q15">
            <v>44509</v>
          </cell>
        </row>
        <row r="86">
          <cell r="P86" t="str">
            <v>9405225-TR</v>
          </cell>
          <cell r="Q86">
            <v>44472</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tabSelected="1" topLeftCell="A50" zoomScaleNormal="100" workbookViewId="0">
      <selection activeCell="C58" sqref="C58"/>
    </sheetView>
  </sheetViews>
  <sheetFormatPr baseColWidth="10" defaultColWidth="16" defaultRowHeight="15" x14ac:dyDescent="0.25"/>
  <cols>
    <col min="1" max="1" width="4" style="1" bestFit="1" customWidth="1"/>
    <col min="2" max="2" width="15.85546875" style="2" bestFit="1" customWidth="1"/>
    <col min="3" max="3" width="52.42578125" bestFit="1" customWidth="1"/>
    <col min="4" max="4" width="10.7109375" style="3" bestFit="1" customWidth="1"/>
    <col min="5" max="5" width="17.42578125" style="4" customWidth="1"/>
    <col min="6" max="6" width="10.7109375" style="3" bestFit="1" customWidth="1"/>
    <col min="7" max="7" width="15.85546875" style="5" bestFit="1" customWidth="1"/>
    <col min="8" max="8" width="42.28515625" style="28" bestFit="1" customWidth="1"/>
    <col min="9" max="9" width="14.140625" style="70" bestFit="1" customWidth="1"/>
    <col min="10" max="10" width="13.5703125" style="7" bestFit="1" customWidth="1"/>
    <col min="11" max="11" width="15.42578125" customWidth="1"/>
    <col min="12" max="12" width="14.140625" bestFit="1" customWidth="1"/>
    <col min="13" max="13" width="14.140625" style="7" bestFit="1" customWidth="1"/>
    <col min="14" max="14" width="13.140625" style="7" bestFit="1" customWidth="1"/>
  </cols>
  <sheetData>
    <row r="1" spans="1:16" s="109" customFormat="1" x14ac:dyDescent="0.25"/>
    <row r="2" spans="1:16" s="109" customFormat="1" x14ac:dyDescent="0.25"/>
    <row r="3" spans="1:16" s="109" customFormat="1" x14ac:dyDescent="0.25"/>
    <row r="4" spans="1:16" s="109" customFormat="1" x14ac:dyDescent="0.25"/>
    <row r="5" spans="1:16" s="109" customFormat="1" x14ac:dyDescent="0.25"/>
    <row r="6" spans="1:16" s="109" customFormat="1" x14ac:dyDescent="0.25"/>
    <row r="7" spans="1:16" s="109" customFormat="1" ht="27" customHeight="1" x14ac:dyDescent="0.25"/>
    <row r="8" spans="1:16" s="109" customFormat="1" ht="27" customHeight="1" x14ac:dyDescent="0.25"/>
    <row r="9" spans="1:16" s="109" customFormat="1" ht="27" customHeight="1" x14ac:dyDescent="0.25"/>
    <row r="10" spans="1:16" ht="27" customHeight="1" x14ac:dyDescent="0.3">
      <c r="A10" s="82" t="s">
        <v>0</v>
      </c>
      <c r="B10" s="82"/>
      <c r="C10" s="82"/>
      <c r="D10" s="82"/>
      <c r="E10" s="82"/>
      <c r="F10" s="82"/>
      <c r="G10" s="82"/>
      <c r="H10" s="82"/>
      <c r="I10" s="82"/>
      <c r="J10" s="82"/>
      <c r="K10" s="82"/>
      <c r="L10" s="82"/>
      <c r="M10" s="82"/>
      <c r="N10" s="82"/>
    </row>
    <row r="11" spans="1:16" ht="15.75" x14ac:dyDescent="0.25">
      <c r="A11" s="83" t="s">
        <v>1</v>
      </c>
      <c r="B11" s="83"/>
      <c r="C11" s="83"/>
      <c r="D11" s="83"/>
      <c r="E11" s="83"/>
      <c r="F11" s="83"/>
      <c r="G11" s="83"/>
      <c r="H11" s="83"/>
      <c r="I11" s="83"/>
      <c r="J11" s="83"/>
      <c r="K11" s="83"/>
      <c r="L11" s="83"/>
      <c r="M11" s="83"/>
      <c r="N11" s="83"/>
      <c r="O11" s="6"/>
      <c r="P11" s="6"/>
    </row>
    <row r="12" spans="1:16" ht="57.75" customHeight="1" x14ac:dyDescent="0.25">
      <c r="A12" s="8" t="s">
        <v>2</v>
      </c>
      <c r="B12" s="9" t="s">
        <v>3</v>
      </c>
      <c r="C12" s="10" t="s">
        <v>4</v>
      </c>
      <c r="D12" s="11" t="s">
        <v>5</v>
      </c>
      <c r="E12" s="12" t="s">
        <v>6</v>
      </c>
      <c r="F12" s="13" t="s">
        <v>7</v>
      </c>
      <c r="G12" s="14" t="s">
        <v>8</v>
      </c>
      <c r="H12" s="15" t="s">
        <v>9</v>
      </c>
      <c r="I12" s="16" t="s">
        <v>10</v>
      </c>
      <c r="J12" s="17" t="s">
        <v>11</v>
      </c>
      <c r="K12" s="16" t="s">
        <v>12</v>
      </c>
      <c r="L12" s="16" t="s">
        <v>13</v>
      </c>
      <c r="M12" s="16" t="s">
        <v>14</v>
      </c>
      <c r="N12" s="16" t="s">
        <v>15</v>
      </c>
      <c r="O12" s="6"/>
      <c r="P12" s="6"/>
    </row>
    <row r="13" spans="1:16" s="28" customFormat="1" x14ac:dyDescent="0.25">
      <c r="A13" s="8">
        <v>1</v>
      </c>
      <c r="B13" s="18">
        <v>42024</v>
      </c>
      <c r="C13" s="8" t="s">
        <v>16</v>
      </c>
      <c r="D13" s="19">
        <v>41862</v>
      </c>
      <c r="E13" s="20" t="s">
        <v>17</v>
      </c>
      <c r="F13" s="19">
        <v>41810</v>
      </c>
      <c r="G13" s="21" t="s">
        <v>18</v>
      </c>
      <c r="H13" s="22" t="s">
        <v>19</v>
      </c>
      <c r="I13" s="23">
        <v>67760</v>
      </c>
      <c r="J13" s="24">
        <v>0</v>
      </c>
      <c r="K13" s="25"/>
      <c r="L13" s="25"/>
      <c r="M13" s="26">
        <f>I13-J13</f>
        <v>67760</v>
      </c>
      <c r="N13" s="26">
        <v>0</v>
      </c>
      <c r="O13" s="27"/>
      <c r="P13" s="27"/>
    </row>
    <row r="14" spans="1:16" s="28" customFormat="1" ht="45" x14ac:dyDescent="0.25">
      <c r="A14" s="8">
        <v>2</v>
      </c>
      <c r="B14" s="29">
        <v>44040</v>
      </c>
      <c r="C14" s="8" t="s">
        <v>20</v>
      </c>
      <c r="D14" s="30" t="str">
        <f>'[1]DEUDA ADM. '!D21</f>
        <v>23/06/2020 20/07/2020 17/06/2021</v>
      </c>
      <c r="E14" s="31" t="s">
        <v>21</v>
      </c>
      <c r="F14" s="18">
        <v>43790</v>
      </c>
      <c r="G14" s="25" t="s">
        <v>22</v>
      </c>
      <c r="H14" s="31" t="s">
        <v>23</v>
      </c>
      <c r="I14" s="32">
        <v>908668.44</v>
      </c>
      <c r="J14" s="26">
        <f>'[2]DEUDA ADM. '!I21</f>
        <v>694964.78</v>
      </c>
      <c r="K14" s="33">
        <f>'[3]7) Compras y Contratacion'!$Q$15</f>
        <v>44509</v>
      </c>
      <c r="L14" s="30" t="str">
        <f>'[3]7) Compras y Contratacion'!$P$15</f>
        <v>10278601-TR</v>
      </c>
      <c r="M14" s="26">
        <v>0</v>
      </c>
      <c r="N14" s="26">
        <f>I14-J14</f>
        <v>213703.65999999992</v>
      </c>
      <c r="O14" s="27"/>
      <c r="P14" s="27"/>
    </row>
    <row r="15" spans="1:16" s="28" customFormat="1" ht="75" x14ac:dyDescent="0.25">
      <c r="A15" s="8">
        <v>3</v>
      </c>
      <c r="B15" s="29">
        <v>44305</v>
      </c>
      <c r="C15" s="8" t="s">
        <v>24</v>
      </c>
      <c r="D15" s="34" t="s">
        <v>25</v>
      </c>
      <c r="E15" s="22" t="s">
        <v>26</v>
      </c>
      <c r="F15" s="18">
        <v>44258</v>
      </c>
      <c r="G15" s="25" t="s">
        <v>27</v>
      </c>
      <c r="H15" s="31" t="s">
        <v>28</v>
      </c>
      <c r="I15" s="32">
        <v>354000</v>
      </c>
      <c r="J15" s="26">
        <f>'[2]DEUDA ADM. '!I67</f>
        <v>291460</v>
      </c>
      <c r="K15" s="30" t="s">
        <v>29</v>
      </c>
      <c r="L15" s="30" t="s">
        <v>30</v>
      </c>
      <c r="M15" s="26">
        <v>0</v>
      </c>
      <c r="N15" s="26">
        <f t="shared" ref="N15:N18" si="0">I15-J15</f>
        <v>62540</v>
      </c>
      <c r="O15" s="27"/>
      <c r="P15" s="27"/>
    </row>
    <row r="16" spans="1:16" s="28" customFormat="1" ht="30" x14ac:dyDescent="0.25">
      <c r="A16" s="8">
        <v>4</v>
      </c>
      <c r="B16" s="29">
        <v>44377</v>
      </c>
      <c r="C16" s="8" t="s">
        <v>31</v>
      </c>
      <c r="D16" s="34">
        <v>44377</v>
      </c>
      <c r="E16" s="22" t="s">
        <v>32</v>
      </c>
      <c r="F16" s="18">
        <v>44329</v>
      </c>
      <c r="G16" s="25" t="s">
        <v>33</v>
      </c>
      <c r="H16" s="31" t="s">
        <v>34</v>
      </c>
      <c r="I16" s="32">
        <v>71149.86</v>
      </c>
      <c r="J16" s="26">
        <v>0</v>
      </c>
      <c r="K16" s="30"/>
      <c r="L16" s="30"/>
      <c r="M16" s="26">
        <f t="shared" ref="M16:M53" si="1">I16-J16</f>
        <v>71149.86</v>
      </c>
      <c r="N16" s="26"/>
      <c r="O16" s="27"/>
    </row>
    <row r="17" spans="1:20" s="28" customFormat="1" ht="135" x14ac:dyDescent="0.25">
      <c r="A17" s="8">
        <v>5</v>
      </c>
      <c r="B17" s="29">
        <v>44385</v>
      </c>
      <c r="C17" s="8" t="s">
        <v>35</v>
      </c>
      <c r="D17" s="34" t="s">
        <v>36</v>
      </c>
      <c r="E17" s="22" t="s">
        <v>37</v>
      </c>
      <c r="F17" s="18">
        <v>44368</v>
      </c>
      <c r="G17" s="25" t="s">
        <v>38</v>
      </c>
      <c r="H17" s="31" t="s">
        <v>39</v>
      </c>
      <c r="I17" s="32">
        <v>364801.17</v>
      </c>
      <c r="J17" s="35">
        <f>27466.86+27466.86+27466.86+54933.72+110607.54+27466.86+27466.86</f>
        <v>302875.55999999994</v>
      </c>
      <c r="K17" s="33" t="s">
        <v>40</v>
      </c>
      <c r="L17" s="33" t="s">
        <v>41</v>
      </c>
      <c r="M17" s="26">
        <v>0</v>
      </c>
      <c r="N17" s="26">
        <f t="shared" si="0"/>
        <v>61925.610000000044</v>
      </c>
      <c r="O17" s="27"/>
    </row>
    <row r="18" spans="1:20" s="28" customFormat="1" ht="60.75" customHeight="1" x14ac:dyDescent="0.25">
      <c r="A18" s="8">
        <v>6</v>
      </c>
      <c r="B18" s="29">
        <v>44406</v>
      </c>
      <c r="C18" s="8" t="s">
        <v>42</v>
      </c>
      <c r="D18" s="18">
        <v>44405</v>
      </c>
      <c r="E18" s="20" t="s">
        <v>43</v>
      </c>
      <c r="F18" s="29">
        <v>44386</v>
      </c>
      <c r="G18" s="25" t="s">
        <v>44</v>
      </c>
      <c r="H18" s="31" t="s">
        <v>45</v>
      </c>
      <c r="I18" s="32">
        <v>405370</v>
      </c>
      <c r="J18" s="26">
        <f>'[2]DEUDA ADM. '!I274</f>
        <v>81074</v>
      </c>
      <c r="K18" s="33">
        <f>'[3]7) Compras y Contratacion'!$Q$86</f>
        <v>44472</v>
      </c>
      <c r="L18" s="36" t="str">
        <f>'[3]7) Compras y Contratacion'!$P$86</f>
        <v>9405225-TR</v>
      </c>
      <c r="M18" s="26">
        <v>0</v>
      </c>
      <c r="N18" s="26">
        <f t="shared" si="0"/>
        <v>324296</v>
      </c>
      <c r="O18" s="27"/>
    </row>
    <row r="19" spans="1:20" ht="409.5" customHeight="1" x14ac:dyDescent="0.25">
      <c r="A19" s="95">
        <v>7</v>
      </c>
      <c r="B19" s="97">
        <v>44537</v>
      </c>
      <c r="C19" s="99" t="s">
        <v>46</v>
      </c>
      <c r="D19" s="101" t="s">
        <v>47</v>
      </c>
      <c r="E19" s="103" t="s">
        <v>48</v>
      </c>
      <c r="F19" s="97">
        <v>44530</v>
      </c>
      <c r="G19" s="105" t="s">
        <v>49</v>
      </c>
      <c r="H19" s="107" t="s">
        <v>50</v>
      </c>
      <c r="I19" s="87">
        <v>130450</v>
      </c>
      <c r="J19" s="89">
        <f>93992</f>
        <v>93992</v>
      </c>
      <c r="K19" s="91" t="s">
        <v>51</v>
      </c>
      <c r="L19" s="92" t="s">
        <v>52</v>
      </c>
      <c r="M19" s="89">
        <v>15960</v>
      </c>
      <c r="N19" s="93">
        <f>I19-J19-M19</f>
        <v>20498</v>
      </c>
      <c r="O19" s="84"/>
      <c r="P19" s="28"/>
      <c r="Q19" s="28"/>
      <c r="R19" s="28"/>
      <c r="S19" s="28"/>
      <c r="T19" s="28"/>
    </row>
    <row r="20" spans="1:20" ht="165" customHeight="1" x14ac:dyDescent="0.25">
      <c r="A20" s="96"/>
      <c r="B20" s="98"/>
      <c r="C20" s="100"/>
      <c r="D20" s="102"/>
      <c r="E20" s="104"/>
      <c r="F20" s="98"/>
      <c r="G20" s="106"/>
      <c r="H20" s="108"/>
      <c r="I20" s="88"/>
      <c r="J20" s="90"/>
      <c r="K20" s="91"/>
      <c r="L20" s="92"/>
      <c r="M20" s="90"/>
      <c r="N20" s="94"/>
      <c r="O20" s="84"/>
      <c r="P20" s="28"/>
      <c r="Q20" s="28"/>
      <c r="R20" s="28"/>
      <c r="S20" s="28"/>
      <c r="T20" s="28"/>
    </row>
    <row r="21" spans="1:20" ht="60" x14ac:dyDescent="0.25">
      <c r="A21" s="8">
        <v>8</v>
      </c>
      <c r="B21" s="37">
        <v>44547</v>
      </c>
      <c r="C21" s="38" t="s">
        <v>53</v>
      </c>
      <c r="D21" s="39">
        <v>44538</v>
      </c>
      <c r="E21" s="40" t="s">
        <v>54</v>
      </c>
      <c r="F21" s="41">
        <v>44497</v>
      </c>
      <c r="G21" s="42" t="s">
        <v>55</v>
      </c>
      <c r="H21" s="43" t="s">
        <v>56</v>
      </c>
      <c r="I21" s="35">
        <v>219211</v>
      </c>
      <c r="J21" s="26">
        <v>0</v>
      </c>
      <c r="K21" s="76" t="s">
        <v>57</v>
      </c>
      <c r="L21" s="77"/>
      <c r="M21" s="26">
        <f t="shared" si="1"/>
        <v>219211</v>
      </c>
      <c r="N21" s="26"/>
      <c r="O21" s="6"/>
      <c r="P21" s="6"/>
    </row>
    <row r="22" spans="1:20" ht="60" x14ac:dyDescent="0.25">
      <c r="A22" s="8">
        <v>9</v>
      </c>
      <c r="B22" s="37">
        <v>44547</v>
      </c>
      <c r="C22" s="38" t="s">
        <v>53</v>
      </c>
      <c r="D22" s="39">
        <v>44538</v>
      </c>
      <c r="E22" s="40" t="s">
        <v>58</v>
      </c>
      <c r="F22" s="41">
        <v>44532</v>
      </c>
      <c r="G22" s="42" t="s">
        <v>59</v>
      </c>
      <c r="H22" s="43" t="s">
        <v>60</v>
      </c>
      <c r="I22" s="35">
        <v>242087.92</v>
      </c>
      <c r="J22" s="7">
        <v>0</v>
      </c>
      <c r="K22" s="76" t="s">
        <v>61</v>
      </c>
      <c r="L22" s="77"/>
      <c r="M22" s="26">
        <f t="shared" si="1"/>
        <v>242087.92</v>
      </c>
      <c r="N22" s="26"/>
      <c r="O22" s="6"/>
      <c r="P22" s="6"/>
    </row>
    <row r="23" spans="1:20" ht="45" x14ac:dyDescent="0.25">
      <c r="A23" s="8">
        <v>10</v>
      </c>
      <c r="B23" s="37">
        <v>44551</v>
      </c>
      <c r="C23" s="38" t="s">
        <v>62</v>
      </c>
      <c r="D23" s="39">
        <v>44540</v>
      </c>
      <c r="E23" s="40" t="s">
        <v>63</v>
      </c>
      <c r="F23" s="41">
        <v>44358</v>
      </c>
      <c r="G23" s="42" t="s">
        <v>64</v>
      </c>
      <c r="H23" s="43" t="s">
        <v>65</v>
      </c>
      <c r="I23" s="44">
        <v>56640</v>
      </c>
      <c r="J23" s="35">
        <v>0</v>
      </c>
      <c r="K23" s="85" t="s">
        <v>66</v>
      </c>
      <c r="L23" s="86"/>
      <c r="M23" s="26">
        <v>9440</v>
      </c>
      <c r="N23" s="26">
        <f>I23-M23</f>
        <v>47200</v>
      </c>
      <c r="O23" s="6"/>
      <c r="P23" s="6"/>
    </row>
    <row r="24" spans="1:20" ht="90" x14ac:dyDescent="0.25">
      <c r="A24" s="8">
        <v>11</v>
      </c>
      <c r="B24" s="41">
        <v>44580</v>
      </c>
      <c r="C24" s="45" t="s">
        <v>67</v>
      </c>
      <c r="D24" s="46" t="s">
        <v>68</v>
      </c>
      <c r="E24" s="47" t="s">
        <v>69</v>
      </c>
      <c r="F24" s="41">
        <v>44501</v>
      </c>
      <c r="G24" s="48" t="s">
        <v>70</v>
      </c>
      <c r="H24" s="43" t="s">
        <v>71</v>
      </c>
      <c r="I24" s="49">
        <v>2877499.1</v>
      </c>
      <c r="J24" s="49">
        <f>542722.32+469531.29+917368.78+704186.1</f>
        <v>2633808.4899999998</v>
      </c>
      <c r="K24" s="50" t="s">
        <v>72</v>
      </c>
      <c r="L24" s="51" t="s">
        <v>73</v>
      </c>
      <c r="M24" s="7">
        <v>0</v>
      </c>
      <c r="N24" s="26">
        <f>I24-J24-M24</f>
        <v>243690.61000000034</v>
      </c>
    </row>
    <row r="25" spans="1:20" ht="45" customHeight="1" x14ac:dyDescent="0.25">
      <c r="A25" s="8">
        <v>12</v>
      </c>
      <c r="B25" s="41">
        <v>44643</v>
      </c>
      <c r="C25" s="52" t="s">
        <v>74</v>
      </c>
      <c r="D25" s="53">
        <v>44628</v>
      </c>
      <c r="E25" s="54" t="s">
        <v>75</v>
      </c>
      <c r="F25" s="41">
        <v>44624</v>
      </c>
      <c r="G25" s="48" t="s">
        <v>76</v>
      </c>
      <c r="H25" s="43" t="s">
        <v>77</v>
      </c>
      <c r="I25" s="49">
        <v>45061.3</v>
      </c>
      <c r="J25" s="49"/>
      <c r="K25" s="85" t="s">
        <v>66</v>
      </c>
      <c r="L25" s="86"/>
      <c r="M25" s="26">
        <f t="shared" si="1"/>
        <v>45061.3</v>
      </c>
      <c r="N25" s="26"/>
    </row>
    <row r="26" spans="1:20" ht="30" x14ac:dyDescent="0.25">
      <c r="A26" s="8">
        <v>13</v>
      </c>
      <c r="B26" s="41">
        <v>44652</v>
      </c>
      <c r="C26" s="45" t="s">
        <v>78</v>
      </c>
      <c r="D26" s="55"/>
      <c r="E26" s="54"/>
      <c r="F26" s="41"/>
      <c r="G26" s="42"/>
      <c r="H26" s="43" t="s">
        <v>79</v>
      </c>
      <c r="I26" s="49">
        <v>49478.53</v>
      </c>
      <c r="J26" s="49">
        <v>49478.53</v>
      </c>
      <c r="K26" s="50" t="s">
        <v>80</v>
      </c>
      <c r="L26" s="51" t="s">
        <v>81</v>
      </c>
      <c r="M26" s="26">
        <f t="shared" si="1"/>
        <v>0</v>
      </c>
      <c r="N26" s="26"/>
    </row>
    <row r="27" spans="1:20" ht="30.75" customHeight="1" x14ac:dyDescent="0.25">
      <c r="A27" s="8">
        <v>14</v>
      </c>
      <c r="B27" s="41">
        <v>44655</v>
      </c>
      <c r="C27" s="45" t="s">
        <v>82</v>
      </c>
      <c r="D27" s="55">
        <v>44649</v>
      </c>
      <c r="E27" s="54" t="s">
        <v>83</v>
      </c>
      <c r="F27" s="41">
        <v>44634</v>
      </c>
      <c r="G27" s="42" t="s">
        <v>84</v>
      </c>
      <c r="H27" s="43" t="s">
        <v>85</v>
      </c>
      <c r="I27" s="49">
        <v>20437.599999999999</v>
      </c>
      <c r="J27" s="49">
        <v>20437.599999999999</v>
      </c>
      <c r="K27" s="56">
        <v>44671</v>
      </c>
      <c r="L27" s="57" t="s">
        <v>86</v>
      </c>
      <c r="M27" s="26">
        <f t="shared" si="1"/>
        <v>0</v>
      </c>
      <c r="N27" s="26"/>
    </row>
    <row r="28" spans="1:20" ht="28.5" customHeight="1" x14ac:dyDescent="0.25">
      <c r="A28" s="8">
        <v>15</v>
      </c>
      <c r="B28" s="41">
        <v>44655</v>
      </c>
      <c r="C28" s="45" t="s">
        <v>87</v>
      </c>
      <c r="D28" s="55">
        <v>44652</v>
      </c>
      <c r="E28" s="54" t="s">
        <v>88</v>
      </c>
      <c r="F28" s="41">
        <v>44645</v>
      </c>
      <c r="G28" s="42" t="s">
        <v>89</v>
      </c>
      <c r="H28" s="43" t="s">
        <v>90</v>
      </c>
      <c r="I28" s="49">
        <v>38314.019999999997</v>
      </c>
      <c r="J28" s="49">
        <v>38314.019999999997</v>
      </c>
      <c r="K28" s="56">
        <v>44677</v>
      </c>
      <c r="L28" s="57" t="s">
        <v>91</v>
      </c>
      <c r="M28" s="26">
        <f t="shared" si="1"/>
        <v>0</v>
      </c>
      <c r="N28" s="26"/>
    </row>
    <row r="29" spans="1:20" ht="30" x14ac:dyDescent="0.25">
      <c r="A29" s="8">
        <v>16</v>
      </c>
      <c r="B29" s="41">
        <v>44656</v>
      </c>
      <c r="C29" s="45" t="s">
        <v>92</v>
      </c>
      <c r="D29" s="55">
        <v>44651</v>
      </c>
      <c r="E29" s="54" t="s">
        <v>93</v>
      </c>
      <c r="F29" s="41">
        <v>44645</v>
      </c>
      <c r="G29" s="42" t="s">
        <v>94</v>
      </c>
      <c r="H29" s="43" t="s">
        <v>95</v>
      </c>
      <c r="I29" s="49">
        <v>10503.2</v>
      </c>
      <c r="J29" s="49">
        <v>10503.2</v>
      </c>
      <c r="K29" s="56">
        <v>44677</v>
      </c>
      <c r="L29" s="57" t="s">
        <v>96</v>
      </c>
      <c r="M29" s="26">
        <f t="shared" si="1"/>
        <v>0</v>
      </c>
      <c r="N29" s="26"/>
    </row>
    <row r="30" spans="1:20" ht="30" x14ac:dyDescent="0.25">
      <c r="A30" s="8">
        <v>17</v>
      </c>
      <c r="B30" s="41">
        <v>44656</v>
      </c>
      <c r="C30" s="45" t="s">
        <v>97</v>
      </c>
      <c r="D30" s="55">
        <v>44652</v>
      </c>
      <c r="E30" s="54" t="s">
        <v>98</v>
      </c>
      <c r="F30" s="41">
        <v>44645</v>
      </c>
      <c r="G30" s="42" t="s">
        <v>99</v>
      </c>
      <c r="H30" s="43" t="s">
        <v>95</v>
      </c>
      <c r="I30" s="49">
        <v>10731.98</v>
      </c>
      <c r="J30" s="49">
        <v>10731.98</v>
      </c>
      <c r="K30" s="56">
        <v>44663</v>
      </c>
      <c r="L30" s="57" t="s">
        <v>100</v>
      </c>
      <c r="M30" s="26">
        <f t="shared" si="1"/>
        <v>0</v>
      </c>
      <c r="N30" s="26"/>
    </row>
    <row r="31" spans="1:20" ht="45" x14ac:dyDescent="0.25">
      <c r="A31" s="8">
        <v>18</v>
      </c>
      <c r="B31" s="41">
        <v>44656</v>
      </c>
      <c r="C31" s="45" t="s">
        <v>101</v>
      </c>
      <c r="D31" s="55">
        <v>44651</v>
      </c>
      <c r="E31" s="54" t="s">
        <v>102</v>
      </c>
      <c r="F31" s="41">
        <v>44645</v>
      </c>
      <c r="G31" s="42" t="s">
        <v>103</v>
      </c>
      <c r="H31" s="43" t="s">
        <v>104</v>
      </c>
      <c r="I31" s="49">
        <v>84137.3</v>
      </c>
      <c r="J31" s="49">
        <v>84137.3</v>
      </c>
      <c r="K31" s="56">
        <v>44677</v>
      </c>
      <c r="L31" s="57" t="s">
        <v>105</v>
      </c>
      <c r="M31" s="26">
        <f t="shared" si="1"/>
        <v>0</v>
      </c>
      <c r="N31" s="26"/>
    </row>
    <row r="32" spans="1:20" ht="60" x14ac:dyDescent="0.25">
      <c r="A32" s="8">
        <v>19</v>
      </c>
      <c r="B32" s="41">
        <v>44659</v>
      </c>
      <c r="C32" s="45" t="s">
        <v>106</v>
      </c>
      <c r="D32" s="55">
        <v>44652</v>
      </c>
      <c r="E32" s="54" t="s">
        <v>107</v>
      </c>
      <c r="F32" s="41"/>
      <c r="G32" s="42"/>
      <c r="H32" s="43" t="s">
        <v>108</v>
      </c>
      <c r="I32" s="49">
        <v>21175.99</v>
      </c>
      <c r="J32" s="49">
        <v>21175.99</v>
      </c>
      <c r="K32" s="56">
        <v>44677</v>
      </c>
      <c r="L32" s="57" t="s">
        <v>109</v>
      </c>
      <c r="M32" s="26">
        <f t="shared" si="1"/>
        <v>0</v>
      </c>
      <c r="N32" s="26"/>
    </row>
    <row r="33" spans="1:14" ht="45" x14ac:dyDescent="0.25">
      <c r="A33" s="8">
        <v>20</v>
      </c>
      <c r="B33" s="41">
        <v>44659</v>
      </c>
      <c r="C33" s="45" t="s">
        <v>110</v>
      </c>
      <c r="D33" s="53">
        <v>44652</v>
      </c>
      <c r="E33" s="54" t="s">
        <v>111</v>
      </c>
      <c r="F33" s="41">
        <v>44624</v>
      </c>
      <c r="G33" s="42" t="s">
        <v>112</v>
      </c>
      <c r="H33" s="43" t="s">
        <v>113</v>
      </c>
      <c r="I33" s="49">
        <v>231600</v>
      </c>
      <c r="J33" s="49">
        <v>9650</v>
      </c>
      <c r="K33" s="58">
        <v>44685</v>
      </c>
      <c r="L33" s="59" t="s">
        <v>114</v>
      </c>
      <c r="M33" s="26">
        <v>0</v>
      </c>
      <c r="N33" s="26">
        <f>I33-J33</f>
        <v>221950</v>
      </c>
    </row>
    <row r="34" spans="1:14" ht="30" x14ac:dyDescent="0.25">
      <c r="A34" s="8">
        <v>21</v>
      </c>
      <c r="B34" s="41">
        <v>44662</v>
      </c>
      <c r="C34" s="45" t="s">
        <v>115</v>
      </c>
      <c r="D34" s="53">
        <v>44658</v>
      </c>
      <c r="E34" s="54" t="s">
        <v>116</v>
      </c>
      <c r="F34" s="41">
        <v>44648</v>
      </c>
      <c r="G34" s="42" t="s">
        <v>117</v>
      </c>
      <c r="H34" s="43" t="s">
        <v>118</v>
      </c>
      <c r="I34" s="49">
        <v>35282</v>
      </c>
      <c r="J34" s="49">
        <v>35282</v>
      </c>
      <c r="K34" s="56">
        <v>44677</v>
      </c>
      <c r="L34" s="57" t="s">
        <v>119</v>
      </c>
      <c r="M34" s="26">
        <f t="shared" si="1"/>
        <v>0</v>
      </c>
      <c r="N34" s="26"/>
    </row>
    <row r="35" spans="1:14" ht="30.75" customHeight="1" x14ac:dyDescent="0.25">
      <c r="A35" s="8">
        <v>22</v>
      </c>
      <c r="B35" s="41">
        <v>44663</v>
      </c>
      <c r="C35" s="45" t="s">
        <v>120</v>
      </c>
      <c r="D35" s="53">
        <v>44658</v>
      </c>
      <c r="E35" s="54" t="s">
        <v>121</v>
      </c>
      <c r="F35" s="41">
        <v>44615</v>
      </c>
      <c r="G35" s="42" t="s">
        <v>122</v>
      </c>
      <c r="H35" s="43" t="s">
        <v>123</v>
      </c>
      <c r="I35" s="49">
        <v>44267.7</v>
      </c>
      <c r="J35" s="49">
        <v>44267.7</v>
      </c>
      <c r="K35" s="76" t="s">
        <v>124</v>
      </c>
      <c r="L35" s="77"/>
      <c r="M35" s="26">
        <f t="shared" si="1"/>
        <v>0</v>
      </c>
      <c r="N35" s="26"/>
    </row>
    <row r="36" spans="1:14" ht="30" x14ac:dyDescent="0.25">
      <c r="A36" s="8">
        <v>23</v>
      </c>
      <c r="B36" s="41">
        <v>44663</v>
      </c>
      <c r="C36" s="45" t="s">
        <v>125</v>
      </c>
      <c r="D36" s="53">
        <v>44656</v>
      </c>
      <c r="E36" s="54" t="s">
        <v>126</v>
      </c>
      <c r="F36" s="41">
        <v>44650</v>
      </c>
      <c r="G36" s="42" t="s">
        <v>127</v>
      </c>
      <c r="H36" s="43" t="s">
        <v>128</v>
      </c>
      <c r="I36" s="49">
        <v>8224.6</v>
      </c>
      <c r="J36" s="49">
        <v>8224.6</v>
      </c>
      <c r="K36" s="56">
        <v>44685</v>
      </c>
      <c r="L36" s="57" t="s">
        <v>129</v>
      </c>
      <c r="M36" s="26">
        <f t="shared" si="1"/>
        <v>0</v>
      </c>
      <c r="N36" s="26"/>
    </row>
    <row r="37" spans="1:14" ht="30.75" customHeight="1" x14ac:dyDescent="0.25">
      <c r="A37" s="8">
        <v>24</v>
      </c>
      <c r="B37" s="41">
        <v>44663</v>
      </c>
      <c r="C37" s="45" t="s">
        <v>130</v>
      </c>
      <c r="D37" s="53">
        <v>44658</v>
      </c>
      <c r="E37" s="54" t="s">
        <v>131</v>
      </c>
      <c r="F37" s="41">
        <v>44656</v>
      </c>
      <c r="G37" s="42" t="s">
        <v>132</v>
      </c>
      <c r="H37" s="43" t="s">
        <v>133</v>
      </c>
      <c r="I37" s="49">
        <v>4956</v>
      </c>
      <c r="J37" s="49">
        <v>4956</v>
      </c>
      <c r="K37" s="76" t="s">
        <v>134</v>
      </c>
      <c r="L37" s="77"/>
      <c r="M37" s="26">
        <f t="shared" si="1"/>
        <v>0</v>
      </c>
      <c r="N37" s="26"/>
    </row>
    <row r="38" spans="1:14" ht="28.5" customHeight="1" x14ac:dyDescent="0.25">
      <c r="A38" s="8">
        <v>25</v>
      </c>
      <c r="B38" s="41">
        <v>44663</v>
      </c>
      <c r="C38" s="45" t="s">
        <v>135</v>
      </c>
      <c r="D38" s="53">
        <v>44657</v>
      </c>
      <c r="E38" s="54" t="s">
        <v>136</v>
      </c>
      <c r="F38" s="41">
        <v>44656</v>
      </c>
      <c r="G38" s="42" t="s">
        <v>137</v>
      </c>
      <c r="H38" s="43" t="s">
        <v>138</v>
      </c>
      <c r="I38" s="49">
        <v>114431.67999999999</v>
      </c>
      <c r="J38" s="49">
        <v>114431.67999999999</v>
      </c>
      <c r="K38" s="56">
        <v>44685</v>
      </c>
      <c r="L38" s="57" t="s">
        <v>139</v>
      </c>
      <c r="M38" s="26">
        <f t="shared" si="1"/>
        <v>0</v>
      </c>
      <c r="N38" s="26"/>
    </row>
    <row r="39" spans="1:14" ht="60" x14ac:dyDescent="0.25">
      <c r="A39" s="8">
        <v>26</v>
      </c>
      <c r="B39" s="41">
        <v>44664</v>
      </c>
      <c r="C39" s="45" t="s">
        <v>82</v>
      </c>
      <c r="D39" s="53">
        <v>44659</v>
      </c>
      <c r="E39" s="54" t="s">
        <v>140</v>
      </c>
      <c r="F39" s="41">
        <v>44642</v>
      </c>
      <c r="G39" s="42" t="s">
        <v>141</v>
      </c>
      <c r="H39" s="43" t="s">
        <v>142</v>
      </c>
      <c r="I39" s="49">
        <v>142459.04</v>
      </c>
      <c r="J39" s="49">
        <v>142459.04</v>
      </c>
      <c r="K39" s="76" t="s">
        <v>143</v>
      </c>
      <c r="L39" s="77"/>
      <c r="M39" s="26">
        <f t="shared" si="1"/>
        <v>0</v>
      </c>
      <c r="N39" s="26"/>
    </row>
    <row r="40" spans="1:14" ht="45" x14ac:dyDescent="0.25">
      <c r="A40" s="8">
        <v>27</v>
      </c>
      <c r="B40" s="41">
        <v>44664</v>
      </c>
      <c r="C40" s="45" t="s">
        <v>144</v>
      </c>
      <c r="D40" s="53">
        <v>44662</v>
      </c>
      <c r="E40" s="54" t="s">
        <v>145</v>
      </c>
      <c r="F40" s="41">
        <v>44652</v>
      </c>
      <c r="G40" s="42" t="s">
        <v>146</v>
      </c>
      <c r="H40" s="43" t="s">
        <v>147</v>
      </c>
      <c r="I40" s="49">
        <v>27389.99</v>
      </c>
      <c r="J40" s="49">
        <v>27389.99</v>
      </c>
      <c r="K40" s="56">
        <v>44685</v>
      </c>
      <c r="L40" s="57" t="s">
        <v>148</v>
      </c>
      <c r="M40" s="26">
        <f t="shared" si="1"/>
        <v>0</v>
      </c>
      <c r="N40" s="26"/>
    </row>
    <row r="41" spans="1:14" ht="45" x14ac:dyDescent="0.25">
      <c r="A41" s="8">
        <v>28</v>
      </c>
      <c r="B41" s="41">
        <v>44671</v>
      </c>
      <c r="C41" s="45" t="s">
        <v>149</v>
      </c>
      <c r="D41" s="53">
        <v>44662</v>
      </c>
      <c r="E41" s="54" t="s">
        <v>150</v>
      </c>
      <c r="F41" s="41">
        <v>44634</v>
      </c>
      <c r="G41" s="42" t="s">
        <v>151</v>
      </c>
      <c r="H41" s="43" t="s">
        <v>152</v>
      </c>
      <c r="I41" s="49">
        <v>243080</v>
      </c>
      <c r="J41" s="49">
        <v>243080</v>
      </c>
      <c r="K41" s="76" t="s">
        <v>153</v>
      </c>
      <c r="L41" s="77"/>
      <c r="M41" s="26">
        <f t="shared" si="1"/>
        <v>0</v>
      </c>
      <c r="N41" s="26"/>
    </row>
    <row r="42" spans="1:14" ht="30" x14ac:dyDescent="0.25">
      <c r="A42" s="8">
        <v>29</v>
      </c>
      <c r="B42" s="41">
        <v>44671</v>
      </c>
      <c r="C42" s="45" t="s">
        <v>154</v>
      </c>
      <c r="D42" s="53">
        <v>44659</v>
      </c>
      <c r="E42" s="54" t="s">
        <v>155</v>
      </c>
      <c r="F42" s="41">
        <v>44648</v>
      </c>
      <c r="G42" s="42" t="s">
        <v>156</v>
      </c>
      <c r="H42" s="43" t="s">
        <v>157</v>
      </c>
      <c r="I42" s="49">
        <v>6400.01</v>
      </c>
      <c r="J42" s="49">
        <v>6400.01</v>
      </c>
      <c r="K42" s="76" t="s">
        <v>158</v>
      </c>
      <c r="L42" s="77"/>
      <c r="M42" s="26">
        <f t="shared" si="1"/>
        <v>0</v>
      </c>
      <c r="N42" s="26"/>
    </row>
    <row r="43" spans="1:14" ht="30" x14ac:dyDescent="0.25">
      <c r="A43" s="8">
        <v>30</v>
      </c>
      <c r="B43" s="41">
        <v>44671</v>
      </c>
      <c r="C43" s="45" t="s">
        <v>159</v>
      </c>
      <c r="D43" s="53">
        <v>44662</v>
      </c>
      <c r="E43" s="54" t="s">
        <v>160</v>
      </c>
      <c r="F43" s="41">
        <v>44651</v>
      </c>
      <c r="G43" s="42" t="s">
        <v>161</v>
      </c>
      <c r="H43" s="43" t="s">
        <v>162</v>
      </c>
      <c r="I43" s="49">
        <v>56612</v>
      </c>
      <c r="J43" s="49">
        <v>56612</v>
      </c>
      <c r="K43" s="76" t="s">
        <v>163</v>
      </c>
      <c r="L43" s="77"/>
      <c r="M43" s="26">
        <f t="shared" si="1"/>
        <v>0</v>
      </c>
      <c r="N43" s="26"/>
    </row>
    <row r="44" spans="1:14" ht="30" x14ac:dyDescent="0.25">
      <c r="A44" s="8">
        <v>31</v>
      </c>
      <c r="B44" s="41">
        <v>44673</v>
      </c>
      <c r="C44" s="45" t="s">
        <v>164</v>
      </c>
      <c r="D44" s="53">
        <v>44669</v>
      </c>
      <c r="E44" s="54" t="s">
        <v>165</v>
      </c>
      <c r="F44" s="41"/>
      <c r="G44" s="42"/>
      <c r="H44" s="43" t="s">
        <v>166</v>
      </c>
      <c r="I44" s="49">
        <v>335831.13</v>
      </c>
      <c r="J44" s="49">
        <v>335831.13</v>
      </c>
      <c r="K44" s="76" t="s">
        <v>167</v>
      </c>
      <c r="L44" s="77"/>
      <c r="M44" s="26">
        <f t="shared" si="1"/>
        <v>0</v>
      </c>
      <c r="N44" s="26"/>
    </row>
    <row r="45" spans="1:14" ht="33" customHeight="1" x14ac:dyDescent="0.25">
      <c r="A45" s="8">
        <v>32</v>
      </c>
      <c r="B45" s="41">
        <v>44673</v>
      </c>
      <c r="C45" s="45" t="s">
        <v>168</v>
      </c>
      <c r="D45" s="53">
        <v>44658</v>
      </c>
      <c r="E45" s="54" t="s">
        <v>169</v>
      </c>
      <c r="F45" s="41">
        <v>44650</v>
      </c>
      <c r="G45" s="42" t="s">
        <v>170</v>
      </c>
      <c r="H45" s="43" t="s">
        <v>171</v>
      </c>
      <c r="I45" s="49">
        <v>34645.050000000003</v>
      </c>
      <c r="J45" s="49">
        <v>34645.050000000003</v>
      </c>
      <c r="K45" s="76" t="s">
        <v>172</v>
      </c>
      <c r="L45" s="77"/>
      <c r="M45" s="26">
        <f t="shared" si="1"/>
        <v>0</v>
      </c>
      <c r="N45" s="26"/>
    </row>
    <row r="46" spans="1:14" ht="30" x14ac:dyDescent="0.25">
      <c r="A46" s="8">
        <v>33</v>
      </c>
      <c r="B46" s="41">
        <v>44676</v>
      </c>
      <c r="C46" s="45" t="s">
        <v>173</v>
      </c>
      <c r="D46" s="53">
        <v>44671</v>
      </c>
      <c r="E46" s="54" t="s">
        <v>174</v>
      </c>
      <c r="F46" s="41">
        <v>44650</v>
      </c>
      <c r="G46" s="42" t="s">
        <v>175</v>
      </c>
      <c r="H46" s="43" t="s">
        <v>176</v>
      </c>
      <c r="I46" s="49">
        <v>50445</v>
      </c>
      <c r="J46" s="49">
        <v>50445</v>
      </c>
      <c r="K46" s="76" t="s">
        <v>177</v>
      </c>
      <c r="L46" s="77"/>
      <c r="M46" s="26">
        <f t="shared" si="1"/>
        <v>0</v>
      </c>
      <c r="N46" s="26"/>
    </row>
    <row r="47" spans="1:14" ht="45" x14ac:dyDescent="0.25">
      <c r="A47" s="8">
        <v>34</v>
      </c>
      <c r="B47" s="41">
        <v>44676</v>
      </c>
      <c r="C47" s="45" t="s">
        <v>178</v>
      </c>
      <c r="D47" s="53">
        <v>44671</v>
      </c>
      <c r="E47" s="54" t="s">
        <v>179</v>
      </c>
      <c r="F47" s="41">
        <v>44652</v>
      </c>
      <c r="G47" s="42" t="s">
        <v>180</v>
      </c>
      <c r="H47" s="43" t="s">
        <v>181</v>
      </c>
      <c r="I47" s="49">
        <v>343237.42</v>
      </c>
      <c r="J47" s="49">
        <v>343237.42</v>
      </c>
      <c r="K47" s="76" t="s">
        <v>182</v>
      </c>
      <c r="L47" s="77"/>
      <c r="M47" s="26">
        <f t="shared" si="1"/>
        <v>0</v>
      </c>
      <c r="N47" s="26"/>
    </row>
    <row r="48" spans="1:14" ht="33" customHeight="1" x14ac:dyDescent="0.25">
      <c r="A48" s="8">
        <v>35</v>
      </c>
      <c r="B48" s="41">
        <v>44677</v>
      </c>
      <c r="C48" s="45" t="s">
        <v>110</v>
      </c>
      <c r="D48" s="53">
        <v>44672</v>
      </c>
      <c r="E48" s="54" t="s">
        <v>183</v>
      </c>
      <c r="F48" s="41">
        <v>44658</v>
      </c>
      <c r="G48" s="42" t="s">
        <v>184</v>
      </c>
      <c r="H48" s="43" t="s">
        <v>185</v>
      </c>
      <c r="I48" s="49">
        <v>22160</v>
      </c>
      <c r="J48" s="49">
        <v>22160</v>
      </c>
      <c r="K48" s="76" t="s">
        <v>186</v>
      </c>
      <c r="L48" s="77"/>
      <c r="M48" s="26">
        <f t="shared" si="1"/>
        <v>0</v>
      </c>
      <c r="N48" s="26"/>
    </row>
    <row r="49" spans="1:14" ht="45" x14ac:dyDescent="0.25">
      <c r="A49" s="8">
        <v>36</v>
      </c>
      <c r="B49" s="41">
        <v>44677</v>
      </c>
      <c r="C49" s="45" t="s">
        <v>187</v>
      </c>
      <c r="D49" s="53">
        <v>44677</v>
      </c>
      <c r="E49" s="54" t="s">
        <v>188</v>
      </c>
      <c r="F49" s="41">
        <v>44652</v>
      </c>
      <c r="G49" s="42" t="s">
        <v>189</v>
      </c>
      <c r="H49" s="43" t="s">
        <v>147</v>
      </c>
      <c r="I49" s="49">
        <f>4720+15340</f>
        <v>20060</v>
      </c>
      <c r="J49" s="49">
        <v>20060</v>
      </c>
      <c r="K49" s="76" t="s">
        <v>190</v>
      </c>
      <c r="L49" s="77"/>
      <c r="M49" s="26">
        <f>I49-J49</f>
        <v>0</v>
      </c>
      <c r="N49" s="26"/>
    </row>
    <row r="50" spans="1:14" ht="27.75" customHeight="1" x14ac:dyDescent="0.25">
      <c r="A50" s="8">
        <v>37</v>
      </c>
      <c r="B50" s="41">
        <v>44678</v>
      </c>
      <c r="C50" s="45" t="s">
        <v>191</v>
      </c>
      <c r="D50" s="53">
        <v>44676</v>
      </c>
      <c r="E50" s="54" t="s">
        <v>192</v>
      </c>
      <c r="F50" s="41">
        <v>44652</v>
      </c>
      <c r="G50" s="42" t="s">
        <v>193</v>
      </c>
      <c r="H50" s="43" t="s">
        <v>194</v>
      </c>
      <c r="I50" s="49">
        <v>10527</v>
      </c>
      <c r="J50" s="49">
        <v>10527</v>
      </c>
      <c r="K50" s="76" t="s">
        <v>195</v>
      </c>
      <c r="L50" s="77"/>
      <c r="M50" s="26">
        <f t="shared" si="1"/>
        <v>0</v>
      </c>
      <c r="N50" s="26"/>
    </row>
    <row r="51" spans="1:14" ht="45" x14ac:dyDescent="0.25">
      <c r="A51" s="8">
        <v>38</v>
      </c>
      <c r="B51" s="41">
        <v>44678</v>
      </c>
      <c r="C51" s="45" t="s">
        <v>196</v>
      </c>
      <c r="D51" s="53">
        <v>44676</v>
      </c>
      <c r="E51" s="54" t="s">
        <v>197</v>
      </c>
      <c r="F51" s="41">
        <v>44306</v>
      </c>
      <c r="G51" s="42" t="s">
        <v>198</v>
      </c>
      <c r="H51" s="43" t="s">
        <v>199</v>
      </c>
      <c r="I51" s="49">
        <v>37170.050000000003</v>
      </c>
      <c r="J51" s="49">
        <v>37170.050000000003</v>
      </c>
      <c r="K51" s="76" t="s">
        <v>200</v>
      </c>
      <c r="L51" s="77"/>
      <c r="M51" s="26">
        <f t="shared" si="1"/>
        <v>0</v>
      </c>
      <c r="N51" s="26"/>
    </row>
    <row r="52" spans="1:14" ht="60" x14ac:dyDescent="0.25">
      <c r="A52" s="8">
        <v>39</v>
      </c>
      <c r="B52" s="41">
        <v>44680</v>
      </c>
      <c r="C52" s="45" t="s">
        <v>125</v>
      </c>
      <c r="D52" s="53">
        <v>44678</v>
      </c>
      <c r="E52" s="54" t="s">
        <v>75</v>
      </c>
      <c r="F52" s="41">
        <v>44669</v>
      </c>
      <c r="G52" s="42" t="s">
        <v>201</v>
      </c>
      <c r="H52" s="43" t="s">
        <v>202</v>
      </c>
      <c r="I52" s="49">
        <v>66080</v>
      </c>
      <c r="J52" s="49"/>
      <c r="K52" s="50"/>
      <c r="L52" s="60"/>
      <c r="M52" s="26">
        <f t="shared" si="1"/>
        <v>66080</v>
      </c>
      <c r="N52" s="26"/>
    </row>
    <row r="53" spans="1:14" ht="30" x14ac:dyDescent="0.25">
      <c r="A53" s="8">
        <v>40</v>
      </c>
      <c r="B53" s="41">
        <v>44680</v>
      </c>
      <c r="C53" s="45" t="s">
        <v>203</v>
      </c>
      <c r="D53" s="53">
        <v>44679</v>
      </c>
      <c r="E53" s="54" t="s">
        <v>204</v>
      </c>
      <c r="F53" s="41"/>
      <c r="G53" s="42"/>
      <c r="H53" s="43" t="s">
        <v>205</v>
      </c>
      <c r="I53" s="49">
        <v>270278.42</v>
      </c>
      <c r="J53" s="49"/>
      <c r="K53" s="50"/>
      <c r="L53" s="60"/>
      <c r="M53" s="26">
        <f t="shared" si="1"/>
        <v>270278.42</v>
      </c>
      <c r="N53" s="26"/>
    </row>
    <row r="54" spans="1:14" x14ac:dyDescent="0.25">
      <c r="A54" s="8"/>
      <c r="B54" s="41"/>
      <c r="C54" s="45"/>
      <c r="D54" s="53"/>
      <c r="E54" s="54"/>
      <c r="F54" s="41"/>
      <c r="G54" s="42"/>
      <c r="H54" s="43"/>
      <c r="I54" s="61">
        <f>SUM(I13:I53)</f>
        <v>8082614.4999999991</v>
      </c>
      <c r="J54" s="61">
        <f>SUM(J13:J53)</f>
        <v>5879782.1199999992</v>
      </c>
      <c r="K54" s="61"/>
      <c r="L54" s="61">
        <f>SUM(L13:L25)</f>
        <v>0</v>
      </c>
      <c r="M54" s="61">
        <f>SUM(M13:M53)</f>
        <v>1007028.5</v>
      </c>
      <c r="N54" s="61">
        <f>SUM(N13:N25)</f>
        <v>973853.88000000035</v>
      </c>
    </row>
    <row r="55" spans="1:14" x14ac:dyDescent="0.25">
      <c r="C55" s="62"/>
      <c r="D55" s="63"/>
      <c r="E55" s="64"/>
      <c r="F55" s="2"/>
      <c r="G55" s="65"/>
      <c r="H55" s="66"/>
      <c r="I55" s="67"/>
      <c r="J55" s="67"/>
      <c r="K55" s="78" t="s">
        <v>206</v>
      </c>
      <c r="L55" s="78"/>
      <c r="M55" s="26">
        <v>1007028.5</v>
      </c>
      <c r="N55" s="68"/>
    </row>
    <row r="56" spans="1:14" x14ac:dyDescent="0.25">
      <c r="C56" s="62"/>
      <c r="D56" s="63"/>
      <c r="E56" s="64"/>
      <c r="F56" s="2"/>
      <c r="G56" s="65"/>
      <c r="H56" s="66"/>
      <c r="I56" s="67"/>
      <c r="J56" s="67"/>
      <c r="K56" s="69"/>
      <c r="L56" s="69"/>
      <c r="M56" s="68">
        <f>M54-M55</f>
        <v>0</v>
      </c>
      <c r="N56" s="68"/>
    </row>
    <row r="57" spans="1:14" x14ac:dyDescent="0.25">
      <c r="C57" s="62"/>
      <c r="D57" s="63"/>
      <c r="E57" s="64"/>
      <c r="F57" s="2"/>
      <c r="G57" s="65"/>
      <c r="H57" s="66"/>
      <c r="I57" s="67"/>
      <c r="J57" s="67"/>
      <c r="K57" s="69"/>
      <c r="L57" s="69"/>
      <c r="M57" s="68"/>
      <c r="N57" s="68"/>
    </row>
    <row r="58" spans="1:14" x14ac:dyDescent="0.25">
      <c r="C58" s="62"/>
      <c r="D58" s="63"/>
      <c r="E58" s="64"/>
      <c r="F58" s="2"/>
      <c r="G58" s="65"/>
      <c r="H58" s="66"/>
      <c r="I58" s="67"/>
      <c r="J58" s="67"/>
      <c r="K58" s="69"/>
      <c r="L58" s="69"/>
      <c r="M58" s="68"/>
      <c r="N58" s="68"/>
    </row>
    <row r="59" spans="1:14" x14ac:dyDescent="0.25">
      <c r="C59" s="62"/>
      <c r="D59" s="63"/>
      <c r="E59" s="64"/>
      <c r="F59" s="2"/>
      <c r="G59" s="65"/>
      <c r="H59" s="66"/>
      <c r="I59" s="67"/>
      <c r="J59" s="67"/>
      <c r="K59" s="69"/>
      <c r="L59" s="69"/>
      <c r="M59" s="68"/>
      <c r="N59" s="68"/>
    </row>
    <row r="60" spans="1:14" x14ac:dyDescent="0.25">
      <c r="C60" s="62"/>
      <c r="D60" s="63"/>
      <c r="E60" s="64"/>
      <c r="F60" s="2"/>
      <c r="G60" s="65"/>
      <c r="H60" s="66"/>
      <c r="I60" s="67"/>
      <c r="J60" s="67"/>
      <c r="K60" s="69"/>
      <c r="L60" s="69"/>
      <c r="M60" s="68"/>
      <c r="N60" s="68"/>
    </row>
    <row r="61" spans="1:14" x14ac:dyDescent="0.25">
      <c r="C61" s="62"/>
      <c r="D61" s="63"/>
      <c r="E61" s="64"/>
      <c r="F61" s="2"/>
      <c r="G61" s="65"/>
      <c r="H61" s="66"/>
      <c r="I61" s="67"/>
      <c r="J61" s="67"/>
      <c r="K61" s="69"/>
      <c r="L61" s="69"/>
      <c r="M61" s="68"/>
      <c r="N61" s="68"/>
    </row>
    <row r="62" spans="1:14" x14ac:dyDescent="0.25">
      <c r="D62" s="28"/>
      <c r="E62" s="28"/>
      <c r="F62" s="28"/>
    </row>
    <row r="63" spans="1:14" ht="20.25" x14ac:dyDescent="0.3">
      <c r="D63" s="71"/>
      <c r="E63" s="71"/>
      <c r="F63" s="71"/>
    </row>
    <row r="64" spans="1:14" ht="21" customHeight="1" x14ac:dyDescent="0.25">
      <c r="C64" s="72" t="s">
        <v>207</v>
      </c>
      <c r="D64" s="79" t="s">
        <v>208</v>
      </c>
      <c r="E64" s="79"/>
      <c r="F64" s="79"/>
      <c r="G64" s="79"/>
      <c r="H64" s="72" t="s">
        <v>209</v>
      </c>
    </row>
    <row r="65" spans="3:8" ht="15.75" x14ac:dyDescent="0.25">
      <c r="C65" s="73" t="s">
        <v>210</v>
      </c>
      <c r="D65" s="80" t="s">
        <v>211</v>
      </c>
      <c r="E65" s="80"/>
      <c r="F65" s="80"/>
      <c r="G65" s="80"/>
      <c r="H65" s="74" t="s">
        <v>212</v>
      </c>
    </row>
    <row r="66" spans="3:8" ht="15.75" customHeight="1" x14ac:dyDescent="0.25">
      <c r="C66" s="75" t="s">
        <v>213</v>
      </c>
      <c r="D66" s="81" t="s">
        <v>214</v>
      </c>
      <c r="E66" s="81"/>
      <c r="F66" s="81"/>
      <c r="G66" s="81"/>
      <c r="H66" s="75" t="s">
        <v>215</v>
      </c>
    </row>
  </sheetData>
  <protectedRanges>
    <protectedRange sqref="H64" name="Rango1_3_6_1_1"/>
    <protectedRange sqref="C64" name="Rango1_4_6_1_1"/>
  </protectedRanges>
  <mergeCells count="40">
    <mergeCell ref="A1:XFD9"/>
    <mergeCell ref="A19:A20"/>
    <mergeCell ref="B19:B20"/>
    <mergeCell ref="C19:C20"/>
    <mergeCell ref="D19:D20"/>
    <mergeCell ref="E19:E20"/>
    <mergeCell ref="O19:O20"/>
    <mergeCell ref="K21:L21"/>
    <mergeCell ref="K22:L22"/>
    <mergeCell ref="K23:L23"/>
    <mergeCell ref="K25:L25"/>
    <mergeCell ref="K19:K20"/>
    <mergeCell ref="L19:L20"/>
    <mergeCell ref="M19:M20"/>
    <mergeCell ref="N19:N20"/>
    <mergeCell ref="K48:L48"/>
    <mergeCell ref="K49:L49"/>
    <mergeCell ref="K50:L50"/>
    <mergeCell ref="K37:L37"/>
    <mergeCell ref="K39:L39"/>
    <mergeCell ref="K41:L41"/>
    <mergeCell ref="K42:L42"/>
    <mergeCell ref="K43:L43"/>
    <mergeCell ref="K44:L44"/>
    <mergeCell ref="K45:L45"/>
    <mergeCell ref="K46:L46"/>
    <mergeCell ref="K47:L47"/>
    <mergeCell ref="K35:L35"/>
    <mergeCell ref="I19:I20"/>
    <mergeCell ref="J19:J20"/>
    <mergeCell ref="F19:F20"/>
    <mergeCell ref="G19:G20"/>
    <mergeCell ref="H19:H20"/>
    <mergeCell ref="A10:N10"/>
    <mergeCell ref="A11:N11"/>
    <mergeCell ref="K51:L51"/>
    <mergeCell ref="K55:L55"/>
    <mergeCell ref="D64:G64"/>
    <mergeCell ref="D65:G65"/>
    <mergeCell ref="D66:G66"/>
  </mergeCells>
  <printOptions horizontalCentered="1"/>
  <pageMargins left="0" right="0" top="0" bottom="0" header="0.31496062992125984" footer="0.31496062992125984"/>
  <pageSetup scale="53" fitToHeight="0"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REG. Y PAGO PROVEEDORES</vt:lpstr>
      <vt:lpstr>'REG. Y PAGO PROVEEDORES'!Área_de_impresión</vt:lpstr>
      <vt:lpstr>'REG. Y PAGO PROVEEDORES'!Títulos_a_imprimir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Francisca Thomas</dc:creator>
  <cp:lastModifiedBy>Sonia Francisca Thomas</cp:lastModifiedBy>
  <cp:lastPrinted>2022-05-06T18:14:20Z</cp:lastPrinted>
  <dcterms:created xsi:type="dcterms:W3CDTF">2022-05-06T17:37:43Z</dcterms:created>
  <dcterms:modified xsi:type="dcterms:W3CDTF">2022-05-06T18:15:41Z</dcterms:modified>
</cp:coreProperties>
</file>