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<sst xmlns="http://schemas.openxmlformats.org/spreadsheetml/2006/main" count="223" uniqueCount="53">
  <si>
    <t>PRIMERO E IGUAL PARA TODOS LOS CASOS:</t>
  </si>
  <si>
    <t>HACER EL FLUJO CONTRACTUAL</t>
  </si>
  <si>
    <t>CASO A) COLOCACIÓN A LA PAR</t>
  </si>
  <si>
    <t>PRECIO</t>
  </si>
  <si>
    <t>COMISIÓN</t>
  </si>
  <si>
    <t>NETO</t>
  </si>
  <si>
    <t>COSTO EFECTIVO</t>
  </si>
  <si>
    <t>PROGRESIÓN CONTRACTUAL</t>
  </si>
  <si>
    <t>CAP. INICIO</t>
  </si>
  <si>
    <t>INTERES</t>
  </si>
  <si>
    <t>PAGO</t>
  </si>
  <si>
    <t>CAP. FINAL</t>
  </si>
  <si>
    <t>PROGRESIÓN REAL</t>
  </si>
  <si>
    <t>CONTABILIZO</t>
  </si>
  <si>
    <t>2.1.2.01.01.01.</t>
  </si>
  <si>
    <t>Títulos y valores de la deuda pública interna a pagar c/p - Capital</t>
  </si>
  <si>
    <t>2.1.2.01.01.02.</t>
  </si>
  <si>
    <t>Títulos y valores de la deuda pública interna a pagar c/p - Importes a devengar</t>
  </si>
  <si>
    <t>2.1.2.01.01.03.</t>
  </si>
  <si>
    <t>Títulos y valores de la deuda pública interna a pagar c/p - Intereses devengados</t>
  </si>
  <si>
    <t>2.1.2.01.01.04.</t>
  </si>
  <si>
    <t>Títulos y valores de la deuda pública interna a pagar c/p - Primas por colocación sobre la par a devengar</t>
  </si>
  <si>
    <t>2.1.2.01.01.99.</t>
  </si>
  <si>
    <t>Títulos y valores de la deuda pública interna a pagar c/p - Servicios a pagar</t>
  </si>
  <si>
    <t>DEBE</t>
  </si>
  <si>
    <t>HABER</t>
  </si>
  <si>
    <t>Efectivo en caja en el país</t>
  </si>
  <si>
    <t>1.1.1.01.01.02.</t>
  </si>
  <si>
    <t>2.2.2.01.01.01.</t>
  </si>
  <si>
    <t>Títulos y valores de la deuda pública interna a pagar l/p - Capital</t>
  </si>
  <si>
    <t>INICIO</t>
  </si>
  <si>
    <t>CIERRE Y PRIMER CORTE DE CUPÓN</t>
  </si>
  <si>
    <t>Intereses sobre títulos y valores de la deuda pública interna</t>
  </si>
  <si>
    <t>5.2.1.01.01.01.</t>
  </si>
  <si>
    <t>RECLASIFICACION AL CIERRE</t>
  </si>
  <si>
    <t>CIERRE Y SEGUNDO CORTE CUPÒN</t>
  </si>
  <si>
    <t>Y LUEGO DIRECTAMENTE EL PAGO BAJANDO DE SERVICIOS A PAGAR</t>
  </si>
  <si>
    <t>Supuesto me descuentan la comisión en el momento en que me liquidan la colocación</t>
  </si>
  <si>
    <t>Usamos solo las corrientes para simplificar</t>
  </si>
  <si>
    <t>CASO B) COLOCACIÓN BAJO LA PAR (CON PRIMA)</t>
  </si>
  <si>
    <t>&lt;=== TIR TOTAL</t>
  </si>
  <si>
    <t>PROGRESIÓN REAL TOTAL</t>
  </si>
  <si>
    <t>DIFERENCIAL ENTRE REAL Y CONTRACTUAL</t>
  </si>
  <si>
    <t>TOTAL</t>
  </si>
  <si>
    <t>PRIMA</t>
  </si>
  <si>
    <t>VER QUE COINCIDEN</t>
  </si>
  <si>
    <t>SIMPLEMENTE PROPORCIIONO SOBRE EL REAL</t>
  </si>
  <si>
    <t>ASI ES COMO IRÉ "CONSUMIENDO" LA PRIMA Y EL DESCUENTO (SINO NO DA!!!!)</t>
  </si>
  <si>
    <t>VER QUE COINCIDE</t>
  </si>
  <si>
    <t>NO VOY DEVENGANDO "EXPONENCIAL" CADA COMPONENTE PUES SINO NO DARÍA TENGO QUE PROPORCIONAR</t>
  </si>
  <si>
    <t>Ver que ahora hay dos elementos la comisión y el descuento de emisión</t>
  </si>
  <si>
    <t>CASO C) COLOCACIÓN BAJO LA PAR</t>
  </si>
  <si>
    <t>EJERCICIO 3 - MODULO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</si>
</sst>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justify" readingOrder="1"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33" fillId="14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0" xfId="46" applyFont="1" applyBorder="1" applyAlignment="1">
      <alignment/>
    </xf>
    <xf numFmtId="43" fontId="0" fillId="14" borderId="0" xfId="46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85</xdr:row>
      <xdr:rowOff>104775</xdr:rowOff>
    </xdr:from>
    <xdr:to>
      <xdr:col>8</xdr:col>
      <xdr:colOff>752475</xdr:colOff>
      <xdr:row>100</xdr:row>
      <xdr:rowOff>104775</xdr:rowOff>
    </xdr:to>
    <xdr:sp>
      <xdr:nvSpPr>
        <xdr:cNvPr id="1" name="2 Conector recto de flecha"/>
        <xdr:cNvSpPr>
          <a:spLocks/>
        </xdr:cNvSpPr>
      </xdr:nvSpPr>
      <xdr:spPr>
        <a:xfrm rot="10800000">
          <a:off x="2914650" y="16297275"/>
          <a:ext cx="3933825" cy="2857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87</xdr:row>
      <xdr:rowOff>19050</xdr:rowOff>
    </xdr:from>
    <xdr:to>
      <xdr:col>7</xdr:col>
      <xdr:colOff>209550</xdr:colOff>
      <xdr:row>119</xdr:row>
      <xdr:rowOff>104775</xdr:rowOff>
    </xdr:to>
    <xdr:sp>
      <xdr:nvSpPr>
        <xdr:cNvPr id="2" name="4 Conector recto de flecha"/>
        <xdr:cNvSpPr>
          <a:spLocks/>
        </xdr:cNvSpPr>
      </xdr:nvSpPr>
      <xdr:spPr>
        <a:xfrm rot="16200000" flipV="1">
          <a:off x="2733675" y="16592550"/>
          <a:ext cx="2809875" cy="6181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8"/>
  <sheetViews>
    <sheetView tabSelected="1" zoomScalePageLayoutView="0" workbookViewId="0" topLeftCell="A1">
      <selection activeCell="A171" sqref="A171"/>
    </sheetView>
  </sheetViews>
  <sheetFormatPr defaultColWidth="11.421875" defaultRowHeight="15"/>
  <sheetData>
    <row r="1" ht="15">
      <c r="A1" t="s">
        <v>52</v>
      </c>
    </row>
    <row r="3" ht="15">
      <c r="A3" t="s">
        <v>0</v>
      </c>
    </row>
    <row r="5" spans="1:3" ht="15">
      <c r="A5" s="1" t="s">
        <v>1</v>
      </c>
      <c r="B5" s="1"/>
      <c r="C5" s="1"/>
    </row>
    <row r="7" spans="2:4" ht="15">
      <c r="B7">
        <v>0</v>
      </c>
      <c r="C7">
        <v>1</v>
      </c>
      <c r="D7">
        <v>2</v>
      </c>
    </row>
    <row r="8" spans="3:4" ht="15">
      <c r="C8">
        <v>-100</v>
      </c>
      <c r="D8">
        <v>-1100</v>
      </c>
    </row>
    <row r="10" ht="15">
      <c r="A10" s="1" t="s">
        <v>2</v>
      </c>
    </row>
    <row r="12" spans="2:4" ht="15">
      <c r="B12">
        <v>0</v>
      </c>
      <c r="C12">
        <v>1</v>
      </c>
      <c r="D12">
        <v>2</v>
      </c>
    </row>
    <row r="13" spans="3:4" ht="15">
      <c r="C13">
        <f>+C8</f>
        <v>-100</v>
      </c>
      <c r="D13">
        <f>+D8</f>
        <v>-1100</v>
      </c>
    </row>
    <row r="14" spans="1:2" ht="15">
      <c r="A14" t="s">
        <v>3</v>
      </c>
      <c r="B14">
        <f>-C13/(1.1)-D13/(1.1*1.1)</f>
        <v>999.9999999999998</v>
      </c>
    </row>
    <row r="15" spans="1:2" ht="15">
      <c r="A15" t="s">
        <v>4</v>
      </c>
      <c r="B15" s="3">
        <v>-20</v>
      </c>
    </row>
    <row r="16" spans="1:4" ht="15">
      <c r="A16" s="4" t="s">
        <v>5</v>
      </c>
      <c r="B16" s="5">
        <f>+B14+B15</f>
        <v>979.9999999999998</v>
      </c>
      <c r="C16">
        <f>+C13</f>
        <v>-100</v>
      </c>
      <c r="D16">
        <f>+D13</f>
        <v>-1100</v>
      </c>
    </row>
    <row r="17" spans="1:2" ht="15">
      <c r="A17" s="4"/>
      <c r="B17" s="4"/>
    </row>
    <row r="18" spans="1:3" ht="15">
      <c r="A18" s="4" t="s">
        <v>6</v>
      </c>
      <c r="B18" s="4"/>
      <c r="C18" s="6">
        <f>IRR(B16:D16)</f>
        <v>0.11170512175207498</v>
      </c>
    </row>
    <row r="19" spans="1:2" ht="15">
      <c r="A19" s="4"/>
      <c r="B19" s="4"/>
    </row>
    <row r="20" spans="1:2" ht="15">
      <c r="A20" s="4" t="s">
        <v>7</v>
      </c>
      <c r="B20" s="4"/>
    </row>
    <row r="21" spans="1:6" ht="15">
      <c r="A21" s="4"/>
      <c r="B21" s="4"/>
      <c r="C21" s="7" t="s">
        <v>8</v>
      </c>
      <c r="D21" s="7" t="s">
        <v>9</v>
      </c>
      <c r="E21" s="7" t="s">
        <v>10</v>
      </c>
      <c r="F21" s="7" t="s">
        <v>11</v>
      </c>
    </row>
    <row r="22" spans="1:6" ht="15">
      <c r="A22" s="4"/>
      <c r="B22" s="4">
        <v>1</v>
      </c>
      <c r="C22">
        <v>1000</v>
      </c>
      <c r="D22">
        <f>+C22*0.1</f>
        <v>100</v>
      </c>
      <c r="E22">
        <v>-100</v>
      </c>
      <c r="F22">
        <f>+C22+D22+E22</f>
        <v>1000</v>
      </c>
    </row>
    <row r="23" spans="1:6" ht="15">
      <c r="A23" s="4"/>
      <c r="B23" s="4">
        <v>2</v>
      </c>
      <c r="C23">
        <f>+F22</f>
        <v>1000</v>
      </c>
      <c r="D23">
        <f>+C23*0.1</f>
        <v>100</v>
      </c>
      <c r="E23">
        <v>-1100</v>
      </c>
      <c r="F23">
        <f>+C23+D23+E23</f>
        <v>0</v>
      </c>
    </row>
    <row r="24" ht="15">
      <c r="G24" s="2"/>
    </row>
    <row r="25" spans="1:7" ht="15">
      <c r="A25" s="4" t="s">
        <v>12</v>
      </c>
      <c r="B25" s="4"/>
      <c r="G25" s="2"/>
    </row>
    <row r="26" spans="1:7" ht="15">
      <c r="A26" s="4"/>
      <c r="B26" s="4"/>
      <c r="C26" s="7" t="s">
        <v>8</v>
      </c>
      <c r="D26" s="7" t="s">
        <v>9</v>
      </c>
      <c r="E26" s="7" t="s">
        <v>10</v>
      </c>
      <c r="F26" s="7" t="s">
        <v>11</v>
      </c>
      <c r="G26" s="2"/>
    </row>
    <row r="27" spans="1:6" ht="15">
      <c r="A27" s="4"/>
      <c r="B27" s="4">
        <v>1</v>
      </c>
      <c r="C27" s="8">
        <f>+B16</f>
        <v>979.9999999999998</v>
      </c>
      <c r="D27" s="8">
        <f>+C27*$C$18</f>
        <v>109.47101931703345</v>
      </c>
      <c r="E27" s="8">
        <v>-100</v>
      </c>
      <c r="F27" s="8">
        <f>+C27+D27+E27</f>
        <v>989.4710193170333</v>
      </c>
    </row>
    <row r="28" spans="1:6" ht="15">
      <c r="A28" s="4"/>
      <c r="B28" s="4">
        <v>2</v>
      </c>
      <c r="C28" s="8">
        <f>+F27</f>
        <v>989.4710193170333</v>
      </c>
      <c r="D28" s="8">
        <f>+C28*$C$18</f>
        <v>110.52898068295895</v>
      </c>
      <c r="E28" s="8">
        <v>-1100</v>
      </c>
      <c r="F28" s="8">
        <f>+C28+D28+E28</f>
        <v>-7.73070496506989E-12</v>
      </c>
    </row>
    <row r="30" ht="15">
      <c r="A30" s="4" t="s">
        <v>13</v>
      </c>
    </row>
    <row r="31" spans="1:9" ht="15">
      <c r="A31" t="s">
        <v>30</v>
      </c>
      <c r="H31" t="s">
        <v>24</v>
      </c>
      <c r="I31" t="s">
        <v>25</v>
      </c>
    </row>
    <row r="32" spans="1:9" ht="15">
      <c r="A32" t="s">
        <v>28</v>
      </c>
      <c r="B32" t="s">
        <v>29</v>
      </c>
      <c r="I32">
        <f>+C22</f>
        <v>1000</v>
      </c>
    </row>
    <row r="33" spans="1:10" ht="15">
      <c r="A33" t="s">
        <v>16</v>
      </c>
      <c r="B33" t="s">
        <v>17</v>
      </c>
      <c r="H33">
        <f>-B15</f>
        <v>20</v>
      </c>
      <c r="J33" t="s">
        <v>37</v>
      </c>
    </row>
    <row r="34" spans="1:9" ht="15">
      <c r="A34" t="s">
        <v>27</v>
      </c>
      <c r="B34" t="s">
        <v>26</v>
      </c>
      <c r="H34" s="3">
        <f>+B16</f>
        <v>979.9999999999998</v>
      </c>
      <c r="I34" s="3"/>
    </row>
    <row r="35" spans="8:9" ht="15">
      <c r="H35">
        <f>+H33+H34</f>
        <v>999.9999999999998</v>
      </c>
      <c r="I35">
        <f>+I32</f>
        <v>1000</v>
      </c>
    </row>
    <row r="37" spans="1:9" ht="15">
      <c r="A37" t="s">
        <v>31</v>
      </c>
      <c r="H37" t="s">
        <v>24</v>
      </c>
      <c r="I37" t="s">
        <v>25</v>
      </c>
    </row>
    <row r="38" spans="1:9" ht="15">
      <c r="A38" t="s">
        <v>18</v>
      </c>
      <c r="B38" t="s">
        <v>19</v>
      </c>
      <c r="I38">
        <f>+D22</f>
        <v>100</v>
      </c>
    </row>
    <row r="39" spans="1:9" ht="15">
      <c r="A39" t="s">
        <v>16</v>
      </c>
      <c r="B39" t="s">
        <v>17</v>
      </c>
      <c r="I39" s="9">
        <f>+D27-D22</f>
        <v>9.471019317033452</v>
      </c>
    </row>
    <row r="40" spans="1:9" ht="15">
      <c r="A40" t="s">
        <v>33</v>
      </c>
      <c r="B40" t="s">
        <v>32</v>
      </c>
      <c r="H40" s="10">
        <f>+I38+I39</f>
        <v>109.47101931703345</v>
      </c>
      <c r="I40" s="3"/>
    </row>
    <row r="41" spans="8:9" ht="15">
      <c r="H41" s="9">
        <f>+H40</f>
        <v>109.47101931703345</v>
      </c>
      <c r="I41" s="9">
        <f>+I38+I39</f>
        <v>109.47101931703345</v>
      </c>
    </row>
    <row r="43" spans="8:9" ht="15">
      <c r="H43" t="s">
        <v>24</v>
      </c>
      <c r="I43" t="s">
        <v>25</v>
      </c>
    </row>
    <row r="44" spans="1:8" ht="15">
      <c r="A44" t="s">
        <v>18</v>
      </c>
      <c r="B44" t="s">
        <v>19</v>
      </c>
      <c r="H44">
        <f>+I38</f>
        <v>100</v>
      </c>
    </row>
    <row r="45" spans="1:9" ht="15">
      <c r="A45" t="s">
        <v>22</v>
      </c>
      <c r="B45" t="s">
        <v>23</v>
      </c>
      <c r="H45" s="3"/>
      <c r="I45" s="3">
        <f>+H44</f>
        <v>100</v>
      </c>
    </row>
    <row r="46" spans="8:9" ht="15">
      <c r="H46">
        <f>+H44</f>
        <v>100</v>
      </c>
      <c r="I46">
        <f>+I45</f>
        <v>100</v>
      </c>
    </row>
    <row r="48" spans="1:9" ht="15">
      <c r="A48" t="s">
        <v>34</v>
      </c>
      <c r="H48" t="s">
        <v>24</v>
      </c>
      <c r="I48" t="s">
        <v>25</v>
      </c>
    </row>
    <row r="49" spans="1:8" ht="15">
      <c r="A49" t="s">
        <v>28</v>
      </c>
      <c r="B49" t="s">
        <v>29</v>
      </c>
      <c r="H49">
        <f>+I50</f>
        <v>1000</v>
      </c>
    </row>
    <row r="50" spans="1:9" ht="15">
      <c r="A50" t="s">
        <v>14</v>
      </c>
      <c r="B50" t="s">
        <v>15</v>
      </c>
      <c r="H50" s="3"/>
      <c r="I50" s="3">
        <f>+I32</f>
        <v>1000</v>
      </c>
    </row>
    <row r="51" spans="8:9" ht="15">
      <c r="H51">
        <f>+H49</f>
        <v>1000</v>
      </c>
      <c r="I51">
        <f>+I50</f>
        <v>1000</v>
      </c>
    </row>
    <row r="53" ht="15">
      <c r="A53" t="s">
        <v>36</v>
      </c>
    </row>
    <row r="55" spans="1:9" ht="15">
      <c r="A55" t="s">
        <v>35</v>
      </c>
      <c r="H55" t="s">
        <v>24</v>
      </c>
      <c r="I55" t="s">
        <v>25</v>
      </c>
    </row>
    <row r="56" spans="1:9" ht="15">
      <c r="A56" t="s">
        <v>18</v>
      </c>
      <c r="B56" t="s">
        <v>19</v>
      </c>
      <c r="I56">
        <f>+D23</f>
        <v>100</v>
      </c>
    </row>
    <row r="57" spans="1:9" ht="15">
      <c r="A57" t="s">
        <v>16</v>
      </c>
      <c r="B57" t="s">
        <v>17</v>
      </c>
      <c r="I57" s="9">
        <f>+D28-D23</f>
        <v>10.528980682958945</v>
      </c>
    </row>
    <row r="58" spans="1:9" ht="15">
      <c r="A58" t="s">
        <v>33</v>
      </c>
      <c r="B58" t="s">
        <v>32</v>
      </c>
      <c r="H58" s="10">
        <f>+I56+I57</f>
        <v>110.52898068295895</v>
      </c>
      <c r="I58" s="3"/>
    </row>
    <row r="59" spans="8:9" ht="15">
      <c r="H59" s="9">
        <f>+H58</f>
        <v>110.52898068295895</v>
      </c>
      <c r="I59" s="9">
        <f>+I56+I57</f>
        <v>110.52898068295895</v>
      </c>
    </row>
    <row r="61" spans="8:9" ht="15">
      <c r="H61" t="s">
        <v>24</v>
      </c>
      <c r="I61" t="s">
        <v>25</v>
      </c>
    </row>
    <row r="62" spans="1:8" ht="15">
      <c r="A62" t="s">
        <v>18</v>
      </c>
      <c r="B62" t="s">
        <v>19</v>
      </c>
      <c r="H62">
        <f>+I56</f>
        <v>100</v>
      </c>
    </row>
    <row r="63" spans="1:8" ht="15">
      <c r="A63" t="s">
        <v>14</v>
      </c>
      <c r="B63" t="s">
        <v>15</v>
      </c>
      <c r="H63">
        <v>1000</v>
      </c>
    </row>
    <row r="64" spans="1:9" ht="15">
      <c r="A64" t="s">
        <v>22</v>
      </c>
      <c r="B64" t="s">
        <v>23</v>
      </c>
      <c r="H64" s="3"/>
      <c r="I64" s="3">
        <f>+H63+H62</f>
        <v>1100</v>
      </c>
    </row>
    <row r="65" spans="8:9" ht="15">
      <c r="H65">
        <f>+H62+H63</f>
        <v>1100</v>
      </c>
      <c r="I65">
        <f>+I64</f>
        <v>1100</v>
      </c>
    </row>
    <row r="67" ht="15">
      <c r="A67" t="s">
        <v>36</v>
      </c>
    </row>
    <row r="69" ht="15">
      <c r="A69" s="1" t="s">
        <v>39</v>
      </c>
    </row>
    <row r="71" spans="2:5" ht="15">
      <c r="B71">
        <v>0</v>
      </c>
      <c r="C71">
        <v>1</v>
      </c>
      <c r="D71">
        <v>2</v>
      </c>
      <c r="E71" t="s">
        <v>40</v>
      </c>
    </row>
    <row r="72" spans="3:4" ht="15">
      <c r="C72">
        <v>-100</v>
      </c>
      <c r="D72">
        <v>-1100</v>
      </c>
    </row>
    <row r="73" spans="1:2" ht="15">
      <c r="A73" t="s">
        <v>3</v>
      </c>
      <c r="B73">
        <f>-C72/(1.08)-D72/(1.08*1.08)</f>
        <v>1035.665294924554</v>
      </c>
    </row>
    <row r="74" spans="1:2" ht="15">
      <c r="A74" t="s">
        <v>4</v>
      </c>
      <c r="B74" s="3">
        <v>-20</v>
      </c>
    </row>
    <row r="75" spans="1:4" ht="15">
      <c r="A75" s="4" t="s">
        <v>5</v>
      </c>
      <c r="B75" s="5">
        <f>+B73+B74</f>
        <v>1015.665294924554</v>
      </c>
      <c r="C75">
        <f>+C72</f>
        <v>-100</v>
      </c>
      <c r="D75">
        <f>+D72</f>
        <v>-1100</v>
      </c>
    </row>
    <row r="76" spans="1:2" ht="15">
      <c r="A76" s="4"/>
      <c r="B76" s="4"/>
    </row>
    <row r="77" spans="1:3" ht="15">
      <c r="A77" s="4" t="s">
        <v>6</v>
      </c>
      <c r="B77" s="4"/>
      <c r="C77" s="6">
        <f>IRR(B75:D75)</f>
        <v>0.09108169918242374</v>
      </c>
    </row>
    <row r="78" spans="1:2" ht="15">
      <c r="A78" s="4"/>
      <c r="B78" s="4"/>
    </row>
    <row r="79" spans="1:2" ht="15">
      <c r="A79" s="4" t="s">
        <v>7</v>
      </c>
      <c r="B79" s="4"/>
    </row>
    <row r="80" spans="1:6" ht="15">
      <c r="A80" s="4"/>
      <c r="B80" s="4"/>
      <c r="C80" s="7" t="s">
        <v>8</v>
      </c>
      <c r="D80" s="7" t="s">
        <v>9</v>
      </c>
      <c r="E80" s="7" t="s">
        <v>10</v>
      </c>
      <c r="F80" s="7" t="s">
        <v>11</v>
      </c>
    </row>
    <row r="81" spans="1:6" ht="15">
      <c r="A81" s="4"/>
      <c r="B81" s="4">
        <v>1</v>
      </c>
      <c r="C81">
        <v>1000</v>
      </c>
      <c r="D81">
        <f>+C81*0.1</f>
        <v>100</v>
      </c>
      <c r="E81">
        <v>-100</v>
      </c>
      <c r="F81">
        <f>+C81+D81+E81</f>
        <v>1000</v>
      </c>
    </row>
    <row r="82" spans="1:6" ht="15">
      <c r="A82" s="4"/>
      <c r="B82" s="4">
        <v>2</v>
      </c>
      <c r="C82">
        <f>+F81</f>
        <v>1000</v>
      </c>
      <c r="D82">
        <f>+C82*0.1</f>
        <v>100</v>
      </c>
      <c r="E82">
        <v>-1100</v>
      </c>
      <c r="F82">
        <f>+C82+D82+E82</f>
        <v>0</v>
      </c>
    </row>
    <row r="83" spans="4:14" ht="15">
      <c r="D83">
        <f>+D81+D82</f>
        <v>200</v>
      </c>
      <c r="G83" s="2"/>
      <c r="H83" t="s">
        <v>42</v>
      </c>
      <c r="N83" t="s">
        <v>46</v>
      </c>
    </row>
    <row r="84" spans="1:15" ht="15">
      <c r="A84" s="4" t="s">
        <v>41</v>
      </c>
      <c r="B84" s="4"/>
      <c r="H84" t="s">
        <v>43</v>
      </c>
      <c r="I84" t="s">
        <v>44</v>
      </c>
      <c r="J84" t="s">
        <v>4</v>
      </c>
      <c r="N84" t="s">
        <v>44</v>
      </c>
      <c r="O84" t="s">
        <v>4</v>
      </c>
    </row>
    <row r="85" spans="1:15" ht="15">
      <c r="A85" s="4"/>
      <c r="B85" s="4"/>
      <c r="C85" s="7" t="s">
        <v>8</v>
      </c>
      <c r="D85" s="7" t="s">
        <v>9</v>
      </c>
      <c r="E85" s="7" t="s">
        <v>10</v>
      </c>
      <c r="F85" s="7" t="s">
        <v>11</v>
      </c>
      <c r="H85" s="8">
        <f>+D81-D86</f>
        <v>7.491479137654082</v>
      </c>
      <c r="I85" s="8"/>
      <c r="J85" s="8"/>
      <c r="K85" s="8"/>
      <c r="N85">
        <f>+$I$87/H87*H85</f>
        <v>17.05590696838796</v>
      </c>
      <c r="O85">
        <f>+J87/H87*H85</f>
        <v>9.564427830734523</v>
      </c>
    </row>
    <row r="86" spans="1:15" ht="15">
      <c r="A86" s="4"/>
      <c r="B86" s="4">
        <v>1</v>
      </c>
      <c r="C86" s="8">
        <f>+B75</f>
        <v>1015.665294924554</v>
      </c>
      <c r="D86" s="8">
        <f>+C86*$C$77</f>
        <v>92.50852086234592</v>
      </c>
      <c r="E86" s="8">
        <v>-100</v>
      </c>
      <c r="F86" s="8">
        <f>+C86+D86+E86</f>
        <v>1008.1738157868999</v>
      </c>
      <c r="H86" s="8">
        <f>+D82-D87</f>
        <v>8.173815786901287</v>
      </c>
      <c r="I86" s="8"/>
      <c r="J86" s="8"/>
      <c r="K86" s="8"/>
      <c r="N86">
        <f>+I87/H87*H86</f>
        <v>18.609387956166056</v>
      </c>
      <c r="O86">
        <f>+J87/H87*H86</f>
        <v>10.435572169265477</v>
      </c>
    </row>
    <row r="87" spans="1:15" ht="15">
      <c r="A87" s="4"/>
      <c r="B87" s="4">
        <v>2</v>
      </c>
      <c r="C87" s="8">
        <f>+F86</f>
        <v>1008.1738157868999</v>
      </c>
      <c r="D87" s="8">
        <f>+C87*$C$77</f>
        <v>91.82618421309871</v>
      </c>
      <c r="E87" s="8">
        <v>-1100</v>
      </c>
      <c r="F87" s="8">
        <f>+C87+D87+E87</f>
        <v>0</v>
      </c>
      <c r="H87" s="12">
        <f>+H85+H86</f>
        <v>15.665294924555369</v>
      </c>
      <c r="I87" s="8">
        <f>+B73-1000</f>
        <v>35.66529492455402</v>
      </c>
      <c r="J87" s="8">
        <v>20</v>
      </c>
      <c r="K87" s="12">
        <f>+I87-J87</f>
        <v>15.665294924554019</v>
      </c>
      <c r="L87" t="s">
        <v>45</v>
      </c>
      <c r="N87" s="12">
        <f>+N85+N86</f>
        <v>35.66529492455402</v>
      </c>
      <c r="O87" s="12">
        <f>+O85+O86</f>
        <v>20</v>
      </c>
    </row>
    <row r="88" spans="1:6" ht="15">
      <c r="A88" s="4"/>
      <c r="B88" s="4"/>
      <c r="C88" s="8"/>
      <c r="D88" s="8"/>
      <c r="E88" s="8"/>
      <c r="F88" s="8"/>
    </row>
    <row r="89" spans="1:14" ht="15">
      <c r="A89" s="4" t="s">
        <v>13</v>
      </c>
      <c r="N89" t="s">
        <v>47</v>
      </c>
    </row>
    <row r="90" spans="1:14" ht="15">
      <c r="A90" t="s">
        <v>30</v>
      </c>
      <c r="H90" t="s">
        <v>24</v>
      </c>
      <c r="I90" t="s">
        <v>25</v>
      </c>
      <c r="N90" t="s">
        <v>49</v>
      </c>
    </row>
    <row r="91" spans="1:9" ht="15">
      <c r="A91" t="s">
        <v>28</v>
      </c>
      <c r="B91" t="s">
        <v>29</v>
      </c>
      <c r="H91" s="8"/>
      <c r="I91" s="8">
        <f>+C81</f>
        <v>1000</v>
      </c>
    </row>
    <row r="92" spans="1:10" ht="15">
      <c r="A92" t="s">
        <v>16</v>
      </c>
      <c r="B92" t="s">
        <v>17</v>
      </c>
      <c r="H92" s="8">
        <f>-B74</f>
        <v>20</v>
      </c>
      <c r="I92" s="8"/>
      <c r="J92" t="s">
        <v>37</v>
      </c>
    </row>
    <row r="93" spans="1:10" ht="15">
      <c r="A93" t="s">
        <v>20</v>
      </c>
      <c r="B93" t="s">
        <v>21</v>
      </c>
      <c r="H93" s="8"/>
      <c r="I93" s="8">
        <f>+B73-1000</f>
        <v>35.66529492455402</v>
      </c>
      <c r="J93" t="s">
        <v>38</v>
      </c>
    </row>
    <row r="94" spans="1:9" ht="15">
      <c r="A94" t="s">
        <v>27</v>
      </c>
      <c r="B94" t="s">
        <v>26</v>
      </c>
      <c r="H94" s="11">
        <f>+B75</f>
        <v>1015.665294924554</v>
      </c>
      <c r="I94" s="11"/>
    </row>
    <row r="95" spans="8:9" ht="15">
      <c r="H95" s="8">
        <f>+H92+H94</f>
        <v>1035.665294924554</v>
      </c>
      <c r="I95" s="8">
        <f>+I91+I93</f>
        <v>1035.665294924554</v>
      </c>
    </row>
    <row r="97" spans="1:9" ht="15">
      <c r="A97" t="s">
        <v>31</v>
      </c>
      <c r="H97" t="s">
        <v>24</v>
      </c>
      <c r="I97" t="s">
        <v>25</v>
      </c>
    </row>
    <row r="98" spans="1:9" ht="15">
      <c r="A98" t="s">
        <v>18</v>
      </c>
      <c r="B98" t="s">
        <v>19</v>
      </c>
      <c r="I98">
        <f>+D81</f>
        <v>100</v>
      </c>
    </row>
    <row r="99" spans="1:8" ht="15">
      <c r="A99" t="s">
        <v>20</v>
      </c>
      <c r="B99" t="s">
        <v>21</v>
      </c>
      <c r="H99" s="9">
        <f>+N85</f>
        <v>17.05590696838796</v>
      </c>
    </row>
    <row r="100" spans="1:9" ht="15">
      <c r="A100" t="s">
        <v>16</v>
      </c>
      <c r="B100" t="s">
        <v>17</v>
      </c>
      <c r="I100" s="9">
        <f>+O85</f>
        <v>9.564427830734523</v>
      </c>
    </row>
    <row r="101" spans="1:10" ht="15">
      <c r="A101" t="s">
        <v>33</v>
      </c>
      <c r="B101" t="s">
        <v>32</v>
      </c>
      <c r="H101" s="10">
        <f>+I98+I100-H99</f>
        <v>92.50852086234657</v>
      </c>
      <c r="I101" s="3"/>
      <c r="J101" t="s">
        <v>48</v>
      </c>
    </row>
    <row r="102" spans="8:9" ht="15">
      <c r="H102" s="9">
        <f>+H99+H101</f>
        <v>109.56442783073453</v>
      </c>
      <c r="I102" s="9">
        <f>+I98+I100</f>
        <v>109.56442783073453</v>
      </c>
    </row>
    <row r="104" spans="8:9" ht="15">
      <c r="H104" t="s">
        <v>24</v>
      </c>
      <c r="I104" t="s">
        <v>25</v>
      </c>
    </row>
    <row r="105" spans="1:8" ht="15">
      <c r="A105" t="s">
        <v>18</v>
      </c>
      <c r="B105" t="s">
        <v>19</v>
      </c>
      <c r="H105">
        <f>+I98</f>
        <v>100</v>
      </c>
    </row>
    <row r="106" spans="1:9" ht="15">
      <c r="A106" t="s">
        <v>22</v>
      </c>
      <c r="B106" t="s">
        <v>23</v>
      </c>
      <c r="H106" s="3"/>
      <c r="I106" s="3">
        <f>+H105</f>
        <v>100</v>
      </c>
    </row>
    <row r="107" spans="8:9" ht="15">
      <c r="H107">
        <f>+H105</f>
        <v>100</v>
      </c>
      <c r="I107">
        <f>+I106</f>
        <v>100</v>
      </c>
    </row>
    <row r="109" spans="1:9" ht="15">
      <c r="A109" t="s">
        <v>34</v>
      </c>
      <c r="H109" t="s">
        <v>24</v>
      </c>
      <c r="I109" t="s">
        <v>25</v>
      </c>
    </row>
    <row r="110" spans="1:8" ht="15">
      <c r="A110" t="s">
        <v>28</v>
      </c>
      <c r="B110" t="s">
        <v>29</v>
      </c>
      <c r="H110">
        <f>+I111</f>
        <v>1000</v>
      </c>
    </row>
    <row r="111" spans="1:9" ht="15">
      <c r="A111" t="s">
        <v>14</v>
      </c>
      <c r="B111" t="s">
        <v>15</v>
      </c>
      <c r="H111" s="3"/>
      <c r="I111" s="3">
        <f>+I91</f>
        <v>1000</v>
      </c>
    </row>
    <row r="112" spans="8:9" ht="15">
      <c r="H112">
        <f>+H110</f>
        <v>1000</v>
      </c>
      <c r="I112">
        <f>+I111</f>
        <v>1000</v>
      </c>
    </row>
    <row r="114" ht="15">
      <c r="A114" t="s">
        <v>36</v>
      </c>
    </row>
    <row r="116" spans="1:9" ht="15">
      <c r="A116" t="s">
        <v>35</v>
      </c>
      <c r="H116" t="s">
        <v>24</v>
      </c>
      <c r="I116" t="s">
        <v>25</v>
      </c>
    </row>
    <row r="117" spans="1:9" ht="15">
      <c r="A117" t="s">
        <v>18</v>
      </c>
      <c r="B117" t="s">
        <v>19</v>
      </c>
      <c r="I117">
        <f>+D82</f>
        <v>100</v>
      </c>
    </row>
    <row r="118" spans="1:8" ht="15">
      <c r="A118" t="s">
        <v>20</v>
      </c>
      <c r="B118" t="s">
        <v>21</v>
      </c>
      <c r="H118">
        <f>+N86</f>
        <v>18.609387956166056</v>
      </c>
    </row>
    <row r="119" spans="1:9" ht="15">
      <c r="A119" t="s">
        <v>16</v>
      </c>
      <c r="B119" t="s">
        <v>17</v>
      </c>
      <c r="I119" s="9">
        <f>+O86</f>
        <v>10.435572169265477</v>
      </c>
    </row>
    <row r="120" spans="1:9" ht="15">
      <c r="A120" t="s">
        <v>33</v>
      </c>
      <c r="B120" t="s">
        <v>32</v>
      </c>
      <c r="H120" s="10">
        <f>+I117+I119-H118</f>
        <v>91.82618421309941</v>
      </c>
      <c r="I120" s="3"/>
    </row>
    <row r="121" spans="8:9" ht="15">
      <c r="H121" s="9">
        <f>+H120+H118</f>
        <v>110.43557216926547</v>
      </c>
      <c r="I121" s="9">
        <f>+I117+I119</f>
        <v>110.43557216926547</v>
      </c>
    </row>
    <row r="123" spans="8:9" ht="15">
      <c r="H123" t="s">
        <v>24</v>
      </c>
      <c r="I123" t="s">
        <v>25</v>
      </c>
    </row>
    <row r="124" spans="1:8" ht="15">
      <c r="A124" t="s">
        <v>18</v>
      </c>
      <c r="B124" t="s">
        <v>19</v>
      </c>
      <c r="H124">
        <f>+I117</f>
        <v>100</v>
      </c>
    </row>
    <row r="125" spans="1:8" ht="15">
      <c r="A125" t="s">
        <v>14</v>
      </c>
      <c r="B125" t="s">
        <v>15</v>
      </c>
      <c r="H125">
        <v>1000</v>
      </c>
    </row>
    <row r="126" spans="1:9" ht="15">
      <c r="A126" t="s">
        <v>22</v>
      </c>
      <c r="B126" t="s">
        <v>23</v>
      </c>
      <c r="H126" s="3"/>
      <c r="I126" s="3">
        <f>+H125+H124</f>
        <v>1100</v>
      </c>
    </row>
    <row r="127" spans="8:9" ht="15">
      <c r="H127">
        <f>+H124+H125</f>
        <v>1100</v>
      </c>
      <c r="I127">
        <f>+I126</f>
        <v>1100</v>
      </c>
    </row>
    <row r="129" ht="15">
      <c r="A129" t="s">
        <v>36</v>
      </c>
    </row>
    <row r="131" ht="15">
      <c r="A131" s="1" t="s">
        <v>51</v>
      </c>
    </row>
    <row r="133" spans="2:4" ht="15">
      <c r="B133">
        <v>0</v>
      </c>
      <c r="C133">
        <v>1</v>
      </c>
      <c r="D133">
        <v>2</v>
      </c>
    </row>
    <row r="134" spans="3:4" ht="15">
      <c r="C134">
        <v>-100</v>
      </c>
      <c r="D134">
        <v>-1100</v>
      </c>
    </row>
    <row r="135" spans="1:2" ht="15">
      <c r="A135" t="s">
        <v>3</v>
      </c>
      <c r="B135">
        <f>-C134/(1.12)-D134/(1.12*1.12)</f>
        <v>966.1989795918366</v>
      </c>
    </row>
    <row r="136" spans="1:2" ht="15">
      <c r="A136" t="s">
        <v>4</v>
      </c>
      <c r="B136" s="3">
        <v>-20</v>
      </c>
    </row>
    <row r="137" spans="1:4" ht="15">
      <c r="A137" s="4" t="s">
        <v>5</v>
      </c>
      <c r="B137" s="5">
        <f>+B135+B136</f>
        <v>946.1989795918366</v>
      </c>
      <c r="C137">
        <f>+C134</f>
        <v>-100</v>
      </c>
      <c r="D137">
        <f>+D134</f>
        <v>-1100</v>
      </c>
    </row>
    <row r="138" spans="1:2" ht="15">
      <c r="A138" s="4"/>
      <c r="B138" s="4"/>
    </row>
    <row r="139" spans="1:3" ht="15">
      <c r="A139" s="4" t="s">
        <v>6</v>
      </c>
      <c r="B139" s="4"/>
      <c r="C139" s="6">
        <f>IRR(B137:D137)</f>
        <v>0.1323514855630485</v>
      </c>
    </row>
    <row r="140" spans="1:2" ht="15">
      <c r="A140" s="4"/>
      <c r="B140" s="4"/>
    </row>
    <row r="141" spans="1:2" ht="15">
      <c r="A141" s="4" t="s">
        <v>7</v>
      </c>
      <c r="B141" s="4"/>
    </row>
    <row r="142" spans="1:6" ht="15">
      <c r="A142" s="4"/>
      <c r="B142" s="4"/>
      <c r="C142" s="7" t="s">
        <v>8</v>
      </c>
      <c r="D142" s="7" t="s">
        <v>9</v>
      </c>
      <c r="E142" s="7" t="s">
        <v>10</v>
      </c>
      <c r="F142" s="7" t="s">
        <v>11</v>
      </c>
    </row>
    <row r="143" spans="1:6" ht="15">
      <c r="A143" s="4"/>
      <c r="B143" s="4">
        <v>1</v>
      </c>
      <c r="C143">
        <v>1000</v>
      </c>
      <c r="D143">
        <f>+C143*0.1</f>
        <v>100</v>
      </c>
      <c r="E143">
        <v>-100</v>
      </c>
      <c r="F143">
        <f>+C143+D143+E143</f>
        <v>1000</v>
      </c>
    </row>
    <row r="144" spans="1:6" ht="15">
      <c r="A144" s="4"/>
      <c r="B144" s="4">
        <v>2</v>
      </c>
      <c r="C144">
        <f>+F143</f>
        <v>1000</v>
      </c>
      <c r="D144">
        <f>+C144*0.1</f>
        <v>100</v>
      </c>
      <c r="E144">
        <v>-1100</v>
      </c>
      <c r="F144">
        <f>+C144+D144+E144</f>
        <v>0</v>
      </c>
    </row>
    <row r="145" ht="15">
      <c r="G145" s="2"/>
    </row>
    <row r="146" spans="1:7" ht="15">
      <c r="A146" s="4" t="s">
        <v>12</v>
      </c>
      <c r="B146" s="4"/>
      <c r="G146" s="2"/>
    </row>
    <row r="147" spans="1:7" ht="15">
      <c r="A147" s="4"/>
      <c r="B147" s="4"/>
      <c r="C147" s="7" t="s">
        <v>8</v>
      </c>
      <c r="D147" s="7" t="s">
        <v>9</v>
      </c>
      <c r="E147" s="7" t="s">
        <v>10</v>
      </c>
      <c r="F147" s="7" t="s">
        <v>11</v>
      </c>
      <c r="G147" s="2"/>
    </row>
    <row r="148" spans="1:6" ht="15">
      <c r="A148" s="4"/>
      <c r="B148" s="4">
        <v>1</v>
      </c>
      <c r="C148" s="8">
        <f>+B137</f>
        <v>946.1989795918366</v>
      </c>
      <c r="D148" s="8">
        <f>+C148*$C$139</f>
        <v>125.23084058722017</v>
      </c>
      <c r="E148" s="8">
        <v>-100</v>
      </c>
      <c r="F148" s="8">
        <f>+C148+D148+E148</f>
        <v>971.4298201790568</v>
      </c>
    </row>
    <row r="149" spans="1:6" ht="15">
      <c r="A149" s="4"/>
      <c r="B149" s="4">
        <v>2</v>
      </c>
      <c r="C149" s="8">
        <f>+F148</f>
        <v>971.4298201790568</v>
      </c>
      <c r="D149" s="8">
        <f>+C149*$C$139</f>
        <v>128.57017982094322</v>
      </c>
      <c r="E149" s="8">
        <v>-1100</v>
      </c>
      <c r="F149" s="8">
        <f>+C149+D149+E149</f>
        <v>0</v>
      </c>
    </row>
    <row r="151" ht="15">
      <c r="A151" s="4" t="s">
        <v>13</v>
      </c>
    </row>
    <row r="152" spans="1:9" ht="15">
      <c r="A152" t="s">
        <v>30</v>
      </c>
      <c r="H152" t="s">
        <v>24</v>
      </c>
      <c r="I152" t="s">
        <v>25</v>
      </c>
    </row>
    <row r="153" spans="1:9" ht="15">
      <c r="A153" t="s">
        <v>28</v>
      </c>
      <c r="B153" t="s">
        <v>29</v>
      </c>
      <c r="I153">
        <f>+C143</f>
        <v>1000</v>
      </c>
    </row>
    <row r="154" spans="1:10" ht="15">
      <c r="A154" t="s">
        <v>16</v>
      </c>
      <c r="B154" t="s">
        <v>17</v>
      </c>
      <c r="H154">
        <f>1000-B137</f>
        <v>53.80102040816337</v>
      </c>
      <c r="J154" t="s">
        <v>50</v>
      </c>
    </row>
    <row r="155" spans="1:9" ht="15">
      <c r="A155" t="s">
        <v>27</v>
      </c>
      <c r="B155" t="s">
        <v>26</v>
      </c>
      <c r="H155" s="3">
        <f>+B137</f>
        <v>946.1989795918366</v>
      </c>
      <c r="I155" s="3"/>
    </row>
    <row r="156" spans="8:9" ht="15">
      <c r="H156">
        <f>+H154+H155</f>
        <v>1000</v>
      </c>
      <c r="I156">
        <f>+I153</f>
        <v>1000</v>
      </c>
    </row>
    <row r="158" spans="1:9" ht="15">
      <c r="A158" t="s">
        <v>31</v>
      </c>
      <c r="H158" t="s">
        <v>24</v>
      </c>
      <c r="I158" t="s">
        <v>25</v>
      </c>
    </row>
    <row r="159" spans="1:9" ht="15">
      <c r="A159" t="s">
        <v>18</v>
      </c>
      <c r="B159" t="s">
        <v>19</v>
      </c>
      <c r="I159">
        <f>+D143</f>
        <v>100</v>
      </c>
    </row>
    <row r="160" spans="1:9" ht="15">
      <c r="A160" t="s">
        <v>16</v>
      </c>
      <c r="B160" t="s">
        <v>17</v>
      </c>
      <c r="I160" s="9">
        <f>+D148-D143</f>
        <v>25.23084058722017</v>
      </c>
    </row>
    <row r="161" spans="1:9" ht="15">
      <c r="A161" t="s">
        <v>33</v>
      </c>
      <c r="B161" t="s">
        <v>32</v>
      </c>
      <c r="H161" s="10">
        <f>+I159+I160</f>
        <v>125.23084058722017</v>
      </c>
      <c r="I161" s="3"/>
    </row>
    <row r="162" spans="8:9" ht="15">
      <c r="H162" s="9">
        <f>+H161</f>
        <v>125.23084058722017</v>
      </c>
      <c r="I162" s="9">
        <f>+I159+I160</f>
        <v>125.23084058722017</v>
      </c>
    </row>
    <row r="164" spans="8:9" ht="15">
      <c r="H164" t="s">
        <v>24</v>
      </c>
      <c r="I164" t="s">
        <v>25</v>
      </c>
    </row>
    <row r="165" spans="1:8" ht="15">
      <c r="A165" t="s">
        <v>18</v>
      </c>
      <c r="B165" t="s">
        <v>19</v>
      </c>
      <c r="H165">
        <f>+I159</f>
        <v>100</v>
      </c>
    </row>
    <row r="166" spans="1:9" ht="15">
      <c r="A166" t="s">
        <v>22</v>
      </c>
      <c r="B166" t="s">
        <v>23</v>
      </c>
      <c r="H166" s="3"/>
      <c r="I166" s="3">
        <f>+H165</f>
        <v>100</v>
      </c>
    </row>
    <row r="167" spans="8:9" ht="15">
      <c r="H167">
        <f>+H165</f>
        <v>100</v>
      </c>
      <c r="I167">
        <f>+I166</f>
        <v>100</v>
      </c>
    </row>
    <row r="169" spans="1:9" ht="15">
      <c r="A169" t="s">
        <v>34</v>
      </c>
      <c r="H169" t="s">
        <v>24</v>
      </c>
      <c r="I169" t="s">
        <v>25</v>
      </c>
    </row>
    <row r="170" spans="1:8" ht="15">
      <c r="A170" t="s">
        <v>28</v>
      </c>
      <c r="B170" t="s">
        <v>29</v>
      </c>
      <c r="H170">
        <f>+I171</f>
        <v>1000</v>
      </c>
    </row>
    <row r="171" spans="1:9" ht="15">
      <c r="A171" t="s">
        <v>14</v>
      </c>
      <c r="B171" t="s">
        <v>15</v>
      </c>
      <c r="H171" s="3"/>
      <c r="I171" s="3">
        <f>+I153</f>
        <v>1000</v>
      </c>
    </row>
    <row r="172" spans="8:9" ht="15">
      <c r="H172">
        <f>+H170</f>
        <v>1000</v>
      </c>
      <c r="I172">
        <f>+I171</f>
        <v>1000</v>
      </c>
    </row>
    <row r="174" ht="15">
      <c r="A174" t="s">
        <v>36</v>
      </c>
    </row>
    <row r="176" spans="1:9" ht="15">
      <c r="A176" t="s">
        <v>35</v>
      </c>
      <c r="H176" t="s">
        <v>24</v>
      </c>
      <c r="I176" t="s">
        <v>25</v>
      </c>
    </row>
    <row r="177" spans="1:9" ht="15">
      <c r="A177" t="s">
        <v>18</v>
      </c>
      <c r="B177" t="s">
        <v>19</v>
      </c>
      <c r="I177">
        <f>+D144</f>
        <v>100</v>
      </c>
    </row>
    <row r="178" spans="1:9" ht="15">
      <c r="A178" t="s">
        <v>16</v>
      </c>
      <c r="B178" t="s">
        <v>17</v>
      </c>
      <c r="I178" s="9">
        <f>+D149-D144</f>
        <v>28.570179820943224</v>
      </c>
    </row>
    <row r="179" spans="1:9" ht="15">
      <c r="A179" t="s">
        <v>33</v>
      </c>
      <c r="B179" t="s">
        <v>32</v>
      </c>
      <c r="H179" s="10">
        <f>+I177+I178</f>
        <v>128.57017982094322</v>
      </c>
      <c r="I179" s="3"/>
    </row>
    <row r="180" spans="8:9" ht="15">
      <c r="H180" s="9">
        <f>+H179</f>
        <v>128.57017982094322</v>
      </c>
      <c r="I180" s="9">
        <f>+I177+I178</f>
        <v>128.57017982094322</v>
      </c>
    </row>
    <row r="182" spans="8:9" ht="15">
      <c r="H182" t="s">
        <v>24</v>
      </c>
      <c r="I182" t="s">
        <v>25</v>
      </c>
    </row>
    <row r="183" spans="1:8" ht="15">
      <c r="A183" t="s">
        <v>18</v>
      </c>
      <c r="B183" t="s">
        <v>19</v>
      </c>
      <c r="H183">
        <f>+I177</f>
        <v>100</v>
      </c>
    </row>
    <row r="184" spans="1:8" ht="15">
      <c r="A184" t="s">
        <v>14</v>
      </c>
      <c r="B184" t="s">
        <v>15</v>
      </c>
      <c r="H184">
        <v>1000</v>
      </c>
    </row>
    <row r="185" spans="1:9" ht="15">
      <c r="A185" t="s">
        <v>22</v>
      </c>
      <c r="B185" t="s">
        <v>23</v>
      </c>
      <c r="H185" s="3"/>
      <c r="I185" s="3">
        <f>+H184+H183</f>
        <v>1100</v>
      </c>
    </row>
    <row r="186" spans="8:9" ht="15">
      <c r="H186">
        <f>+H183+H184</f>
        <v>1100</v>
      </c>
      <c r="I186">
        <f>+I185</f>
        <v>1100</v>
      </c>
    </row>
    <row r="188" ht="15">
      <c r="A188" t="s">
        <v>36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2013-11-03T16:19:20Z</dcterms:created>
  <dcterms:modified xsi:type="dcterms:W3CDTF">2013-11-05T19:02:35Z</dcterms:modified>
  <cp:category/>
  <cp:version/>
  <cp:contentType/>
  <cp:contentStatus/>
</cp:coreProperties>
</file>