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<sst xmlns="http://schemas.openxmlformats.org/spreadsheetml/2006/main" count="121" uniqueCount="52">
  <si>
    <t>SIEMPRE PRIMERO SACAR EL FLUJO CONTRACTUAL (ES DECIR COMO SE PAGARÁ CONFORME AL CONTRATO)</t>
  </si>
  <si>
    <t>Flujo de Fondos</t>
  </si>
  <si>
    <t>Es lo que se firma pero no lo que se recibe</t>
  </si>
  <si>
    <t>SEGUNDO COMPARAR LO QUE SE DEBERÁ PAGAR CONTRACTUALMENTE CON LO EFECTIVAMENTE RECIBIDO Y SACAR LA TIR QUE SERÁ EL COSTE EFECTIVO</t>
  </si>
  <si>
    <t>Es lo que se recibe</t>
  </si>
  <si>
    <t>TIR:</t>
  </si>
  <si>
    <t>AÑO</t>
  </si>
  <si>
    <t>INTERÉS</t>
  </si>
  <si>
    <t>TERCERO ARMAR EL PATRON DE DEVENGAMIENTO REAL IMPUTANDO TODO EL PAGO A LA DEUDA</t>
  </si>
  <si>
    <t>PAGO</t>
  </si>
  <si>
    <t>SALDO INICIAL</t>
  </si>
  <si>
    <t>SALDO FINAL</t>
  </si>
  <si>
    <t>CONTABILIZAR!!!!</t>
  </si>
  <si>
    <t>DEBE</t>
  </si>
  <si>
    <t>HABER</t>
  </si>
  <si>
    <t>Total</t>
  </si>
  <si>
    <t>Inicio del Préstamo</t>
  </si>
  <si>
    <t>Primer cierre</t>
  </si>
  <si>
    <t>Segundo cierre</t>
  </si>
  <si>
    <t>Mayor intereses</t>
  </si>
  <si>
    <t>VAMOS POR AHORA A USAR TODAS LAS CUENTAS DEL PLAN PERO ANTES….. SACAMOS LA PROGRESION CONFORME A CONDICIONES CONTRACTUALES</t>
  </si>
  <si>
    <t>SACAR LAS DIFERENCIAS EN EL RUBRO INTERESES</t>
  </si>
  <si>
    <t>Préstamos de instituciones privadas sin fines de lucro a pagar l/p</t>
  </si>
  <si>
    <t>Préstamos de instituciones privadas sin fines de lucro a pagar l/p - Capital</t>
  </si>
  <si>
    <t>Préstamos de instituciones privadas sin fines de lucro a pagar l/p - Importes a devengar</t>
  </si>
  <si>
    <t>2.2.2.02.01.01.</t>
  </si>
  <si>
    <t>2.2.2.02.01.01.1.</t>
  </si>
  <si>
    <t>2.2.2.02.01.01.2.</t>
  </si>
  <si>
    <t>2.1.2.02.01.01.1.</t>
  </si>
  <si>
    <t>Préstamos de instituciones privadas sin fines de lucro a pagar c/p - Capital</t>
  </si>
  <si>
    <t>2.1.2.02.01.01.2.</t>
  </si>
  <si>
    <t>Préstamos de instituciones privadas sin fines de lucro a pagar c/p - Importes a devengar</t>
  </si>
  <si>
    <t>2.1.2.02.01.01.3.</t>
  </si>
  <si>
    <t>Préstamos de instituciones privadas sin fines de lucro a pagar c/p - Intereses devengados</t>
  </si>
  <si>
    <t>1.1.1.01.01.02.</t>
  </si>
  <si>
    <t>Efectivo en caja en el país</t>
  </si>
  <si>
    <t>5.2.1.02.01.01.</t>
  </si>
  <si>
    <t>Intereses sobre préstamos de instituciones privadas sin fines de lucro</t>
  </si>
  <si>
    <t>Reclasificación de no corriente a corriente</t>
  </si>
  <si>
    <t>Pago el último día (no corregimos el día de intereses)</t>
  </si>
  <si>
    <t>Mayor préstamo capital lp</t>
  </si>
  <si>
    <t>por la reclasificación</t>
  </si>
  <si>
    <t>Mayor préstamo capital cp</t>
  </si>
  <si>
    <t>Mayor  importes a devengar de cp</t>
  </si>
  <si>
    <t>Mayor  importes a devengar de lp</t>
  </si>
  <si>
    <t>Mayor  intereses devengados a pagar cp</t>
  </si>
  <si>
    <t>Mayor  intereses (resultado negativo)</t>
  </si>
  <si>
    <t>Mayor de gastos financieros</t>
  </si>
  <si>
    <t>5.1.2.03.06.</t>
  </si>
  <si>
    <t>Comisiones y gastos por servicios financieros y comerciales</t>
  </si>
  <si>
    <t>CLASE 2 DE IF EJERCICIO 14</t>
  </si>
  <si>
    <t>Cr. Gustavo Delfor Muñoz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</si>
</sst>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40"/>
      <name val="Arial"/>
      <family val="2"/>
    </font>
    <font>
      <sz val="11"/>
      <color indexed="62"/>
      <name val="Comic Sans MS"/>
      <family val="4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4"/>
      <name val="Comic Sans MS"/>
      <family val="4"/>
    </font>
    <font>
      <sz val="9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71" fontId="0" fillId="0" borderId="0" xfId="46" applyFont="1" applyAlignment="1">
      <alignment/>
    </xf>
    <xf numFmtId="171" fontId="0" fillId="0" borderId="0" xfId="0" applyNumberFormat="1" applyAlignment="1">
      <alignment/>
    </xf>
    <xf numFmtId="0" fontId="0" fillId="10" borderId="0" xfId="0" applyFill="1" applyAlignment="1">
      <alignment/>
    </xf>
    <xf numFmtId="0" fontId="0" fillId="0" borderId="10" xfId="0" applyBorder="1" applyAlignment="1">
      <alignment/>
    </xf>
    <xf numFmtId="171" fontId="0" fillId="0" borderId="10" xfId="46" applyFont="1" applyBorder="1" applyAlignment="1">
      <alignment/>
    </xf>
    <xf numFmtId="0" fontId="35" fillId="0" borderId="0" xfId="0" applyFont="1" applyAlignment="1">
      <alignment/>
    </xf>
    <xf numFmtId="171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171" fontId="0" fillId="15" borderId="0" xfId="46" applyFont="1" applyFill="1" applyAlignment="1">
      <alignment/>
    </xf>
    <xf numFmtId="171" fontId="0" fillId="19" borderId="0" xfId="46" applyFont="1" applyFill="1" applyAlignment="1">
      <alignment/>
    </xf>
    <xf numFmtId="171" fontId="0" fillId="0" borderId="0" xfId="0" applyNumberFormat="1" applyAlignment="1">
      <alignment horizontal="center"/>
    </xf>
    <xf numFmtId="171" fontId="0" fillId="0" borderId="0" xfId="0" applyNumberForma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7</xdr:row>
      <xdr:rowOff>171450</xdr:rowOff>
    </xdr:from>
    <xdr:to>
      <xdr:col>1</xdr:col>
      <xdr:colOff>609600</xdr:colOff>
      <xdr:row>10</xdr:row>
      <xdr:rowOff>19050</xdr:rowOff>
    </xdr:to>
    <xdr:sp>
      <xdr:nvSpPr>
        <xdr:cNvPr id="1" name="2 Conector recto de flecha"/>
        <xdr:cNvSpPr>
          <a:spLocks/>
        </xdr:cNvSpPr>
      </xdr:nvSpPr>
      <xdr:spPr>
        <a:xfrm flipV="1">
          <a:off x="1828800" y="1524000"/>
          <a:ext cx="0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609600</xdr:colOff>
      <xdr:row>15</xdr:row>
      <xdr:rowOff>171450</xdr:rowOff>
    </xdr:from>
    <xdr:to>
      <xdr:col>1</xdr:col>
      <xdr:colOff>609600</xdr:colOff>
      <xdr:row>18</xdr:row>
      <xdr:rowOff>19050</xdr:rowOff>
    </xdr:to>
    <xdr:sp>
      <xdr:nvSpPr>
        <xdr:cNvPr id="2" name="5 Conector recto de flecha"/>
        <xdr:cNvSpPr>
          <a:spLocks/>
        </xdr:cNvSpPr>
      </xdr:nvSpPr>
      <xdr:spPr>
        <a:xfrm flipV="1">
          <a:off x="1828800" y="3048000"/>
          <a:ext cx="0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600075</xdr:colOff>
      <xdr:row>25</xdr:row>
      <xdr:rowOff>104775</xdr:rowOff>
    </xdr:from>
    <xdr:to>
      <xdr:col>3</xdr:col>
      <xdr:colOff>723900</xdr:colOff>
      <xdr:row>31</xdr:row>
      <xdr:rowOff>9525</xdr:rowOff>
    </xdr:to>
    <xdr:sp>
      <xdr:nvSpPr>
        <xdr:cNvPr id="3" name="4 Conector angular"/>
        <xdr:cNvSpPr>
          <a:spLocks/>
        </xdr:cNvSpPr>
      </xdr:nvSpPr>
      <xdr:spPr>
        <a:xfrm rot="5400000">
          <a:off x="3981450" y="4886325"/>
          <a:ext cx="123825" cy="1047750"/>
        </a:xfrm>
        <a:prstGeom prst="bentConnector3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26</xdr:row>
      <xdr:rowOff>76200</xdr:rowOff>
    </xdr:from>
    <xdr:to>
      <xdr:col>3</xdr:col>
      <xdr:colOff>190500</xdr:colOff>
      <xdr:row>32</xdr:row>
      <xdr:rowOff>114300</xdr:rowOff>
    </xdr:to>
    <xdr:sp>
      <xdr:nvSpPr>
        <xdr:cNvPr id="4" name="7 Conector angular"/>
        <xdr:cNvSpPr>
          <a:spLocks/>
        </xdr:cNvSpPr>
      </xdr:nvSpPr>
      <xdr:spPr>
        <a:xfrm rot="5400000">
          <a:off x="3524250" y="5048250"/>
          <a:ext cx="47625" cy="1181100"/>
        </a:xfrm>
        <a:prstGeom prst="bentConnector3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752475</xdr:colOff>
      <xdr:row>31</xdr:row>
      <xdr:rowOff>19050</xdr:rowOff>
    </xdr:from>
    <xdr:to>
      <xdr:col>4</xdr:col>
      <xdr:colOff>457200</xdr:colOff>
      <xdr:row>37</xdr:row>
      <xdr:rowOff>66675</xdr:rowOff>
    </xdr:to>
    <xdr:sp>
      <xdr:nvSpPr>
        <xdr:cNvPr id="5" name="8 Flecha curvada hacia la izquierda"/>
        <xdr:cNvSpPr>
          <a:spLocks/>
        </xdr:cNvSpPr>
      </xdr:nvSpPr>
      <xdr:spPr>
        <a:xfrm>
          <a:off x="4133850" y="5943600"/>
          <a:ext cx="466725" cy="1190625"/>
        </a:xfrm>
        <a:prstGeom prst="curvedLeftArrow">
          <a:avLst>
            <a:gd name="adj1" fmla="val 30398"/>
            <a:gd name="adj2" fmla="val 45097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32</xdr:row>
      <xdr:rowOff>38100</xdr:rowOff>
    </xdr:from>
    <xdr:to>
      <xdr:col>2</xdr:col>
      <xdr:colOff>981075</xdr:colOff>
      <xdr:row>38</xdr:row>
      <xdr:rowOff>9525</xdr:rowOff>
    </xdr:to>
    <xdr:sp>
      <xdr:nvSpPr>
        <xdr:cNvPr id="6" name="9 Flecha curvada hacia la derecha"/>
        <xdr:cNvSpPr>
          <a:spLocks/>
        </xdr:cNvSpPr>
      </xdr:nvSpPr>
      <xdr:spPr>
        <a:xfrm>
          <a:off x="2971800" y="6153150"/>
          <a:ext cx="371475" cy="1114425"/>
        </a:xfrm>
        <a:prstGeom prst="curvedRightArrow">
          <a:avLst>
            <a:gd name="adj1" fmla="val 33333"/>
            <a:gd name="adj2" fmla="val 45833"/>
            <a:gd name="adj3" fmla="val 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tabSelected="1" zoomScalePageLayoutView="0" workbookViewId="0" topLeftCell="A100">
      <selection activeCell="J119" sqref="J119"/>
    </sheetView>
  </sheetViews>
  <sheetFormatPr defaultColWidth="11.421875" defaultRowHeight="15"/>
  <cols>
    <col min="1" max="1" width="18.28125" style="0" customWidth="1"/>
    <col min="2" max="2" width="17.140625" style="0" customWidth="1"/>
    <col min="3" max="3" width="15.28125" style="0" customWidth="1"/>
    <col min="5" max="5" width="14.140625" style="0" customWidth="1"/>
  </cols>
  <sheetData>
    <row r="1" spans="1:9" ht="16.5">
      <c r="A1" s="1" t="s">
        <v>50</v>
      </c>
      <c r="B1" s="1"/>
      <c r="I1" s="16" t="s">
        <v>51</v>
      </c>
    </row>
    <row r="3" spans="1:18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5" spans="1:8" ht="15">
      <c r="A5" s="6" t="s">
        <v>0</v>
      </c>
      <c r="B5" s="6"/>
      <c r="C5" s="6"/>
      <c r="D5" s="6"/>
      <c r="E5" s="6"/>
      <c r="F5" s="6"/>
      <c r="G5" s="6"/>
      <c r="H5" s="6"/>
    </row>
    <row r="7" spans="2:4" ht="15">
      <c r="B7">
        <v>0</v>
      </c>
      <c r="C7">
        <v>1</v>
      </c>
      <c r="D7">
        <v>2</v>
      </c>
    </row>
    <row r="8" spans="1:4" ht="15">
      <c r="A8" t="s">
        <v>1</v>
      </c>
      <c r="B8">
        <v>1000</v>
      </c>
      <c r="C8">
        <f>-1000*0.05</f>
        <v>-50</v>
      </c>
      <c r="D8">
        <v>-1050</v>
      </c>
    </row>
    <row r="11" ht="15">
      <c r="B11" t="s">
        <v>2</v>
      </c>
    </row>
    <row r="13" spans="1:11" ht="15">
      <c r="A13" s="6" t="s">
        <v>3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5" spans="2:4" ht="15">
      <c r="B15">
        <v>0</v>
      </c>
      <c r="C15">
        <v>1</v>
      </c>
      <c r="D15">
        <v>2</v>
      </c>
    </row>
    <row r="16" spans="1:4" ht="15">
      <c r="A16" t="s">
        <v>1</v>
      </c>
      <c r="B16">
        <v>980</v>
      </c>
      <c r="C16">
        <f>-1000*0.05</f>
        <v>-50</v>
      </c>
      <c r="D16">
        <v>-1050</v>
      </c>
    </row>
    <row r="19" ht="15">
      <c r="B19" t="s">
        <v>4</v>
      </c>
    </row>
    <row r="21" spans="2:3" ht="15">
      <c r="B21" t="s">
        <v>5</v>
      </c>
      <c r="C21" s="2">
        <f>IRR(B16:D16)</f>
        <v>0.06092284739871023</v>
      </c>
    </row>
    <row r="23" spans="1:7" ht="15">
      <c r="A23" s="6" t="s">
        <v>8</v>
      </c>
      <c r="B23" s="6"/>
      <c r="C23" s="6"/>
      <c r="D23" s="6"/>
      <c r="E23" s="6"/>
      <c r="F23" s="6"/>
      <c r="G23" s="6"/>
    </row>
    <row r="25" spans="2:6" ht="15">
      <c r="B25" s="3" t="s">
        <v>6</v>
      </c>
      <c r="C25" s="3" t="s">
        <v>10</v>
      </c>
      <c r="D25" s="3" t="s">
        <v>7</v>
      </c>
      <c r="E25" s="3" t="s">
        <v>9</v>
      </c>
      <c r="F25" s="3" t="s">
        <v>11</v>
      </c>
    </row>
    <row r="26" spans="2:6" ht="15">
      <c r="B26">
        <v>1</v>
      </c>
      <c r="C26">
        <v>980</v>
      </c>
      <c r="D26" s="12">
        <f>+C26*$C$21</f>
        <v>59.70439045073602</v>
      </c>
      <c r="E26">
        <f>+C16</f>
        <v>-50</v>
      </c>
      <c r="F26" s="5">
        <f>+C26+D26+E26</f>
        <v>989.7043904507361</v>
      </c>
    </row>
    <row r="27" spans="2:6" ht="15">
      <c r="B27">
        <v>2</v>
      </c>
      <c r="C27" s="5">
        <f>+F26</f>
        <v>989.7043904507361</v>
      </c>
      <c r="D27" s="13">
        <f>+C27*$C$21</f>
        <v>60.29560954926372</v>
      </c>
      <c r="E27">
        <f>+D16</f>
        <v>-1050</v>
      </c>
      <c r="F27" s="5">
        <f>+C27+D27+E27</f>
        <v>0</v>
      </c>
    </row>
    <row r="29" spans="1:2" ht="15">
      <c r="A29" s="6" t="s">
        <v>12</v>
      </c>
      <c r="B29" t="s">
        <v>20</v>
      </c>
    </row>
    <row r="31" spans="2:7" ht="15">
      <c r="B31" s="3" t="s">
        <v>6</v>
      </c>
      <c r="C31" s="3" t="s">
        <v>10</v>
      </c>
      <c r="D31" s="3" t="s">
        <v>7</v>
      </c>
      <c r="E31" s="3" t="s">
        <v>9</v>
      </c>
      <c r="F31" s="3" t="s">
        <v>11</v>
      </c>
      <c r="G31" s="11"/>
    </row>
    <row r="32" spans="2:6" ht="15">
      <c r="B32">
        <v>1</v>
      </c>
      <c r="C32">
        <v>1000</v>
      </c>
      <c r="D32" s="12">
        <f>+C32*0.05</f>
        <v>50</v>
      </c>
      <c r="E32">
        <f>+E26</f>
        <v>-50</v>
      </c>
      <c r="F32" s="5">
        <f>+C32+D32+E32</f>
        <v>1000</v>
      </c>
    </row>
    <row r="33" spans="2:6" ht="15">
      <c r="B33">
        <v>2</v>
      </c>
      <c r="C33" s="5">
        <f>+F32</f>
        <v>1000</v>
      </c>
      <c r="D33" s="13">
        <f>+C33*0.05</f>
        <v>50</v>
      </c>
      <c r="E33">
        <f>+E27</f>
        <v>-1050</v>
      </c>
      <c r="F33" s="5">
        <f>+C33+D33+E33</f>
        <v>0</v>
      </c>
    </row>
    <row r="34" spans="3:6" ht="15">
      <c r="C34" s="5"/>
      <c r="D34" s="4"/>
      <c r="F34" s="5"/>
    </row>
    <row r="35" spans="2:6" ht="15">
      <c r="B35" t="s">
        <v>21</v>
      </c>
      <c r="C35" s="5"/>
      <c r="D35" s="4"/>
      <c r="F35" s="5"/>
    </row>
    <row r="36" spans="2:6" ht="15">
      <c r="B36" s="3" t="s">
        <v>6</v>
      </c>
      <c r="C36" s="5"/>
      <c r="D36" s="4"/>
      <c r="F36" s="5"/>
    </row>
    <row r="37" spans="2:4" ht="15">
      <c r="B37">
        <v>1</v>
      </c>
      <c r="D37" s="12">
        <f>+D26-D32</f>
        <v>9.704390450736021</v>
      </c>
    </row>
    <row r="38" spans="2:4" ht="15">
      <c r="B38">
        <v>2</v>
      </c>
      <c r="D38" s="13">
        <f>+D27-D33</f>
        <v>10.295609549263723</v>
      </c>
    </row>
    <row r="40" spans="2:11" ht="15">
      <c r="B40" s="9" t="s">
        <v>16</v>
      </c>
      <c r="C40" s="9"/>
      <c r="J40" s="3" t="s">
        <v>13</v>
      </c>
      <c r="K40" s="3" t="s">
        <v>14</v>
      </c>
    </row>
    <row r="41" spans="2:11" ht="15">
      <c r="B41" t="s">
        <v>34</v>
      </c>
      <c r="C41" t="s">
        <v>35</v>
      </c>
      <c r="J41" s="4">
        <v>980</v>
      </c>
      <c r="K41" s="4"/>
    </row>
    <row r="42" spans="2:11" ht="15">
      <c r="B42" t="s">
        <v>28</v>
      </c>
      <c r="C42" t="s">
        <v>29</v>
      </c>
      <c r="J42" s="4"/>
      <c r="K42" s="4">
        <v>0</v>
      </c>
    </row>
    <row r="43" spans="2:11" ht="15">
      <c r="B43" t="s">
        <v>30</v>
      </c>
      <c r="C43" t="s">
        <v>31</v>
      </c>
      <c r="J43" s="4">
        <f>+D37</f>
        <v>9.704390450736021</v>
      </c>
      <c r="K43" s="4"/>
    </row>
    <row r="44" spans="2:11" ht="15">
      <c r="B44" t="s">
        <v>26</v>
      </c>
      <c r="C44" t="s">
        <v>23</v>
      </c>
      <c r="J44" s="4"/>
      <c r="K44" s="4">
        <f>+C32</f>
        <v>1000</v>
      </c>
    </row>
    <row r="45" spans="2:11" ht="15">
      <c r="B45" t="s">
        <v>27</v>
      </c>
      <c r="C45" t="s">
        <v>24</v>
      </c>
      <c r="J45" s="8">
        <f>+D38</f>
        <v>10.295609549263723</v>
      </c>
      <c r="K45" s="8"/>
    </row>
    <row r="46" spans="4:11" ht="15">
      <c r="D46" t="s">
        <v>15</v>
      </c>
      <c r="J46" s="5">
        <f>+J41+J43+J45</f>
        <v>999.9999999999998</v>
      </c>
      <c r="K46" s="5">
        <f>+K44</f>
        <v>1000</v>
      </c>
    </row>
    <row r="48" spans="2:11" ht="15">
      <c r="B48" s="9" t="s">
        <v>17</v>
      </c>
      <c r="J48" s="3" t="s">
        <v>13</v>
      </c>
      <c r="K48" s="3" t="s">
        <v>14</v>
      </c>
    </row>
    <row r="49" spans="2:11" ht="15">
      <c r="B49" s="9"/>
      <c r="J49" s="3"/>
      <c r="K49" s="3"/>
    </row>
    <row r="50" spans="2:11" ht="15">
      <c r="B50" s="9"/>
      <c r="J50" s="3"/>
      <c r="K50" s="3"/>
    </row>
    <row r="51" spans="2:11" ht="15">
      <c r="B51" t="s">
        <v>36</v>
      </c>
      <c r="C51" t="s">
        <v>37</v>
      </c>
      <c r="J51" s="4">
        <f>+D26</f>
        <v>59.70439045073602</v>
      </c>
      <c r="K51" s="4"/>
    </row>
    <row r="52" spans="2:11" ht="15">
      <c r="B52" t="s">
        <v>30</v>
      </c>
      <c r="C52" t="s">
        <v>31</v>
      </c>
      <c r="J52" s="4"/>
      <c r="K52" s="4">
        <f>+J43</f>
        <v>9.704390450736021</v>
      </c>
    </row>
    <row r="53" spans="2:11" ht="15">
      <c r="B53" t="s">
        <v>32</v>
      </c>
      <c r="C53" t="s">
        <v>33</v>
      </c>
      <c r="J53" s="8"/>
      <c r="K53" s="8">
        <v>50</v>
      </c>
    </row>
    <row r="54" spans="4:11" ht="15">
      <c r="D54" t="s">
        <v>15</v>
      </c>
      <c r="J54" s="5">
        <f>+J51</f>
        <v>59.70439045073602</v>
      </c>
      <c r="K54" s="5">
        <f>+K53+K52</f>
        <v>59.70439045073602</v>
      </c>
    </row>
    <row r="56" ht="15">
      <c r="B56" s="9" t="s">
        <v>38</v>
      </c>
    </row>
    <row r="57" spans="2:11" ht="15">
      <c r="B57" t="s">
        <v>28</v>
      </c>
      <c r="C57" t="s">
        <v>29</v>
      </c>
      <c r="K57" s="5">
        <f>+K44</f>
        <v>1000</v>
      </c>
    </row>
    <row r="58" spans="2:10" ht="15">
      <c r="B58" t="s">
        <v>30</v>
      </c>
      <c r="C58" t="s">
        <v>31</v>
      </c>
      <c r="J58" s="5">
        <f>+J45</f>
        <v>10.295609549263723</v>
      </c>
    </row>
    <row r="59" spans="2:10" ht="15">
      <c r="B59" t="s">
        <v>26</v>
      </c>
      <c r="C59" t="s">
        <v>23</v>
      </c>
      <c r="J59" s="5">
        <f>+K44</f>
        <v>1000</v>
      </c>
    </row>
    <row r="60" spans="2:11" ht="15">
      <c r="B60" t="s">
        <v>27</v>
      </c>
      <c r="C60" t="s">
        <v>24</v>
      </c>
      <c r="J60" s="7"/>
      <c r="K60" s="10">
        <f>+J45</f>
        <v>10.295609549263723</v>
      </c>
    </row>
    <row r="61" spans="4:11" ht="15">
      <c r="D61" t="s">
        <v>15</v>
      </c>
      <c r="J61" s="5">
        <f>+J58+J59</f>
        <v>1010.2956095492638</v>
      </c>
      <c r="K61" s="5">
        <f>+K57+K60</f>
        <v>1010.2956095492638</v>
      </c>
    </row>
    <row r="64" spans="2:11" ht="15">
      <c r="B64" s="9" t="s">
        <v>39</v>
      </c>
      <c r="J64" s="3" t="s">
        <v>13</v>
      </c>
      <c r="K64" s="3" t="s">
        <v>14</v>
      </c>
    </row>
    <row r="65" spans="2:11" ht="15">
      <c r="B65" t="s">
        <v>32</v>
      </c>
      <c r="C65" t="s">
        <v>33</v>
      </c>
      <c r="J65" s="4">
        <v>50</v>
      </c>
      <c r="K65" s="4"/>
    </row>
    <row r="66" spans="2:11" ht="15">
      <c r="B66" t="s">
        <v>48</v>
      </c>
      <c r="C66" t="s">
        <v>49</v>
      </c>
      <c r="J66" s="4">
        <v>2</v>
      </c>
      <c r="K66" s="4"/>
    </row>
    <row r="67" spans="2:11" ht="15">
      <c r="B67" t="s">
        <v>34</v>
      </c>
      <c r="C67" t="s">
        <v>35</v>
      </c>
      <c r="J67" s="8"/>
      <c r="K67" s="8">
        <v>52</v>
      </c>
    </row>
    <row r="68" spans="4:11" ht="15">
      <c r="D68" t="s">
        <v>15</v>
      </c>
      <c r="J68" s="5">
        <f>+J65+J66</f>
        <v>52</v>
      </c>
      <c r="K68" s="5">
        <f>+K67</f>
        <v>52</v>
      </c>
    </row>
    <row r="70" spans="2:11" ht="15">
      <c r="B70" s="9" t="s">
        <v>18</v>
      </c>
      <c r="C70" s="9"/>
      <c r="J70" s="3" t="s">
        <v>13</v>
      </c>
      <c r="K70" s="3" t="s">
        <v>14</v>
      </c>
    </row>
    <row r="71" spans="2:11" ht="15">
      <c r="B71" t="s">
        <v>36</v>
      </c>
      <c r="C71" t="s">
        <v>37</v>
      </c>
      <c r="J71" s="4">
        <f>+D27</f>
        <v>60.29560954926372</v>
      </c>
      <c r="K71" s="3"/>
    </row>
    <row r="72" spans="2:11" ht="15">
      <c r="B72" t="s">
        <v>30</v>
      </c>
      <c r="C72" t="s">
        <v>31</v>
      </c>
      <c r="J72" s="3"/>
      <c r="K72" s="14">
        <f>+J45</f>
        <v>10.295609549263723</v>
      </c>
    </row>
    <row r="73" spans="2:11" ht="15">
      <c r="B73" t="s">
        <v>32</v>
      </c>
      <c r="C73" t="s">
        <v>33</v>
      </c>
      <c r="J73" s="7"/>
      <c r="K73" s="8">
        <v>50</v>
      </c>
    </row>
    <row r="74" spans="4:13" ht="15">
      <c r="D74" t="s">
        <v>15</v>
      </c>
      <c r="J74" s="5">
        <f>+J71</f>
        <v>60.29560954926372</v>
      </c>
      <c r="K74" s="5">
        <f>+K72+K73</f>
        <v>60.29560954926372</v>
      </c>
      <c r="L74" t="s">
        <v>25</v>
      </c>
      <c r="M74" t="s">
        <v>22</v>
      </c>
    </row>
    <row r="75" spans="12:13" ht="15">
      <c r="L75" t="s">
        <v>26</v>
      </c>
      <c r="M75" t="s">
        <v>23</v>
      </c>
    </row>
    <row r="76" spans="2:11" ht="15">
      <c r="B76" s="9" t="s">
        <v>39</v>
      </c>
      <c r="J76" s="3" t="s">
        <v>13</v>
      </c>
      <c r="K76" s="3" t="s">
        <v>14</v>
      </c>
    </row>
    <row r="77" spans="2:11" ht="15">
      <c r="B77" t="s">
        <v>32</v>
      </c>
      <c r="C77" t="s">
        <v>33</v>
      </c>
      <c r="J77" s="4">
        <f>+J59</f>
        <v>1000</v>
      </c>
      <c r="K77" s="4"/>
    </row>
    <row r="78" spans="2:11" ht="15">
      <c r="B78" t="s">
        <v>32</v>
      </c>
      <c r="C78" t="s">
        <v>33</v>
      </c>
      <c r="J78" s="4">
        <f>+K73</f>
        <v>50</v>
      </c>
      <c r="K78" s="4"/>
    </row>
    <row r="79" spans="2:11" ht="15">
      <c r="B79" t="s">
        <v>48</v>
      </c>
      <c r="C79" t="s">
        <v>49</v>
      </c>
      <c r="J79" s="4">
        <v>2</v>
      </c>
      <c r="K79" s="4"/>
    </row>
    <row r="80" spans="2:11" ht="15">
      <c r="B80" t="s">
        <v>34</v>
      </c>
      <c r="C80" t="s">
        <v>35</v>
      </c>
      <c r="J80" s="8"/>
      <c r="K80" s="8">
        <v>1052</v>
      </c>
    </row>
    <row r="81" spans="4:11" ht="15">
      <c r="D81" t="s">
        <v>15</v>
      </c>
      <c r="J81" s="5">
        <f>+J79+J78+J77</f>
        <v>1052</v>
      </c>
      <c r="K81" s="5">
        <f>+K80</f>
        <v>1052</v>
      </c>
    </row>
    <row r="83" spans="3:11" ht="15">
      <c r="C83" s="6" t="s">
        <v>19</v>
      </c>
      <c r="D83" s="6"/>
      <c r="J83" s="6" t="s">
        <v>13</v>
      </c>
      <c r="K83" s="6" t="s">
        <v>14</v>
      </c>
    </row>
    <row r="84" ht="15">
      <c r="J84" s="5">
        <f>+J71+J51</f>
        <v>119.99999999999974</v>
      </c>
    </row>
    <row r="86" spans="3:11" ht="15">
      <c r="C86" s="6" t="s">
        <v>40</v>
      </c>
      <c r="D86" s="6"/>
      <c r="J86" s="6" t="s">
        <v>13</v>
      </c>
      <c r="K86" s="6" t="s">
        <v>14</v>
      </c>
    </row>
    <row r="87" spans="10:11" ht="15">
      <c r="J87" s="5"/>
      <c r="K87" s="5">
        <f>+K44</f>
        <v>1000</v>
      </c>
    </row>
    <row r="88" spans="10:12" ht="15">
      <c r="J88" s="10">
        <f>+J59</f>
        <v>1000</v>
      </c>
      <c r="K88" s="10"/>
      <c r="L88" t="s">
        <v>41</v>
      </c>
    </row>
    <row r="89" spans="10:11" ht="15">
      <c r="J89" s="5">
        <f>+J88</f>
        <v>1000</v>
      </c>
      <c r="K89" s="5">
        <f>+K87</f>
        <v>1000</v>
      </c>
    </row>
    <row r="90" ht="15">
      <c r="K90" s="5"/>
    </row>
    <row r="91" spans="3:11" ht="15">
      <c r="C91" s="6" t="s">
        <v>42</v>
      </c>
      <c r="D91" s="6"/>
      <c r="J91" s="6" t="s">
        <v>13</v>
      </c>
      <c r="K91" s="6" t="s">
        <v>14</v>
      </c>
    </row>
    <row r="92" spans="10:12" ht="15">
      <c r="J92" s="5"/>
      <c r="K92" s="5">
        <f>+K57</f>
        <v>1000</v>
      </c>
      <c r="L92" t="s">
        <v>41</v>
      </c>
    </row>
    <row r="93" spans="10:11" ht="15">
      <c r="J93" s="10">
        <f>+J77</f>
        <v>1000</v>
      </c>
      <c r="K93" s="10"/>
    </row>
    <row r="94" spans="10:11" ht="15">
      <c r="J94" s="5">
        <f>+J93</f>
        <v>1000</v>
      </c>
      <c r="K94" s="5">
        <f>+K92</f>
        <v>1000</v>
      </c>
    </row>
    <row r="96" spans="3:11" ht="15">
      <c r="C96" s="6" t="s">
        <v>43</v>
      </c>
      <c r="D96" s="6"/>
      <c r="J96" s="6" t="s">
        <v>13</v>
      </c>
      <c r="K96" s="6" t="s">
        <v>14</v>
      </c>
    </row>
    <row r="97" spans="10:11" ht="15">
      <c r="J97" s="5">
        <f>+J43</f>
        <v>9.704390450736021</v>
      </c>
      <c r="K97" s="5"/>
    </row>
    <row r="98" spans="10:11" ht="15">
      <c r="J98" s="15"/>
      <c r="K98" s="15">
        <f>+K52</f>
        <v>9.704390450736021</v>
      </c>
    </row>
    <row r="99" spans="10:12" ht="15">
      <c r="J99" s="15">
        <f>+J58</f>
        <v>10.295609549263723</v>
      </c>
      <c r="K99" s="15"/>
      <c r="L99" t="s">
        <v>41</v>
      </c>
    </row>
    <row r="100" spans="10:11" ht="15">
      <c r="J100" s="10"/>
      <c r="K100" s="10">
        <f>+K72</f>
        <v>10.295609549263723</v>
      </c>
    </row>
    <row r="101" spans="10:11" ht="15">
      <c r="J101" s="5">
        <f>+J97+J99</f>
        <v>19.999999999999744</v>
      </c>
      <c r="K101" s="5">
        <f>+K98+K100</f>
        <v>19.999999999999744</v>
      </c>
    </row>
    <row r="103" spans="3:11" ht="15">
      <c r="C103" s="6" t="s">
        <v>44</v>
      </c>
      <c r="D103" s="6"/>
      <c r="J103" s="6" t="s">
        <v>13</v>
      </c>
      <c r="K103" s="6" t="s">
        <v>14</v>
      </c>
    </row>
    <row r="104" spans="10:11" ht="15">
      <c r="J104" s="5">
        <f>+J45</f>
        <v>10.295609549263723</v>
      </c>
      <c r="K104" s="5"/>
    </row>
    <row r="105" spans="10:11" ht="15">
      <c r="J105" s="10"/>
      <c r="K105" s="10">
        <f>+K60</f>
        <v>10.295609549263723</v>
      </c>
    </row>
    <row r="106" spans="10:11" ht="15">
      <c r="J106" s="15">
        <f>+J104</f>
        <v>10.295609549263723</v>
      </c>
      <c r="K106" s="15">
        <f>+K105</f>
        <v>10.295609549263723</v>
      </c>
    </row>
    <row r="108" spans="3:11" ht="15">
      <c r="C108" s="6" t="s">
        <v>45</v>
      </c>
      <c r="D108" s="6"/>
      <c r="J108" s="6" t="s">
        <v>13</v>
      </c>
      <c r="K108" s="6" t="s">
        <v>14</v>
      </c>
    </row>
    <row r="109" spans="10:11" ht="15">
      <c r="J109" s="5"/>
      <c r="K109" s="5">
        <f>+K53</f>
        <v>50</v>
      </c>
    </row>
    <row r="110" spans="10:11" ht="15">
      <c r="J110" s="5">
        <f>+J65</f>
        <v>50</v>
      </c>
      <c r="K110" s="5"/>
    </row>
    <row r="111" spans="10:11" ht="15">
      <c r="J111" s="5"/>
      <c r="K111" s="5">
        <f>+K73</f>
        <v>50</v>
      </c>
    </row>
    <row r="112" spans="10:11" ht="15">
      <c r="J112" s="10">
        <f>+J78</f>
        <v>50</v>
      </c>
      <c r="K112" s="10"/>
    </row>
    <row r="113" spans="10:11" ht="15">
      <c r="J113" s="15">
        <f>+J110+J112</f>
        <v>100</v>
      </c>
      <c r="K113" s="15">
        <f>+K111+K109</f>
        <v>100</v>
      </c>
    </row>
    <row r="115" spans="3:11" ht="15">
      <c r="C115" s="6" t="s">
        <v>46</v>
      </c>
      <c r="D115" s="6"/>
      <c r="J115" s="6" t="s">
        <v>13</v>
      </c>
      <c r="K115" s="6" t="s">
        <v>14</v>
      </c>
    </row>
    <row r="116" spans="10:11" ht="15">
      <c r="J116" s="5">
        <f>+J71+J51</f>
        <v>119.99999999999974</v>
      </c>
      <c r="K116" s="5"/>
    </row>
    <row r="117" spans="10:11" ht="15">
      <c r="J117" s="5"/>
      <c r="K117" s="5"/>
    </row>
    <row r="118" spans="3:11" ht="15">
      <c r="C118" s="6" t="s">
        <v>47</v>
      </c>
      <c r="J118" s="6" t="s">
        <v>13</v>
      </c>
      <c r="K118" s="6" t="s">
        <v>14</v>
      </c>
    </row>
    <row r="119" spans="10:11" ht="15">
      <c r="J119" s="5">
        <f>+J79+J66</f>
        <v>4</v>
      </c>
      <c r="K119" s="5"/>
    </row>
    <row r="120" spans="10:11" ht="15">
      <c r="J120" s="5"/>
      <c r="K120" s="5"/>
    </row>
    <row r="121" spans="10:11" ht="15">
      <c r="J121" s="5"/>
      <c r="K121" s="5"/>
    </row>
  </sheetData>
  <sheetProtection/>
  <mergeCells count="1">
    <mergeCell ref="A3:R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 para control</dc:creator>
  <cp:keywords/>
  <dc:description/>
  <cp:lastModifiedBy>User</cp:lastModifiedBy>
  <dcterms:created xsi:type="dcterms:W3CDTF">2013-09-09T19:35:00Z</dcterms:created>
  <dcterms:modified xsi:type="dcterms:W3CDTF">2013-11-03T16:15:25Z</dcterms:modified>
  <cp:category/>
  <cp:version/>
  <cp:contentType/>
  <cp:contentStatus/>
</cp:coreProperties>
</file>