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4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<sst xmlns="http://schemas.openxmlformats.org/spreadsheetml/2006/main" count="118" uniqueCount="42">
  <si>
    <t>EMPRÉSTITO A 10 AÑOS</t>
  </si>
  <si>
    <t>PAGO BULLET</t>
  </si>
  <si>
    <t>TASA DE INTERÉS DEL BONO</t>
  </si>
  <si>
    <t>INVERSORES QUIEREN DE RENDIMIENTO</t>
  </si>
  <si>
    <t>OFRECEN IR BAJO LA PAR</t>
  </si>
  <si>
    <t>PAGO</t>
  </si>
  <si>
    <t>AÑO</t>
  </si>
  <si>
    <t>PAGO CONTRACTUAL</t>
  </si>
  <si>
    <t>OFRECEN</t>
  </si>
  <si>
    <t>PUES SI UN INVERSOR INVIERTE 887 Y RECIBE ESOS PAGOS SU RENDIMIENTO ES 12%</t>
  </si>
  <si>
    <t>PERIÓDO</t>
  </si>
  <si>
    <t>MONTO INICIAL</t>
  </si>
  <si>
    <t>INTERÉS 12%</t>
  </si>
  <si>
    <t>MONTO FINAL</t>
  </si>
  <si>
    <t>TASA CONTABLE</t>
  </si>
  <si>
    <t>ATAJO DE INTENTAR DEVENGAR LINEALMENTE EL DESCUENTO</t>
  </si>
  <si>
    <t>DESCUENTO A CONTABILIZAR Y DEVENGAR EXPONENCIALMENTE</t>
  </si>
  <si>
    <t>INTERÉS</t>
  </si>
  <si>
    <t>DESC. LINEAL</t>
  </si>
  <si>
    <t>EMPRÉSTITO A 2 AÑOS</t>
  </si>
  <si>
    <t>MOMENTO</t>
  </si>
  <si>
    <t>VALOR AUTO</t>
  </si>
  <si>
    <t>PATENTAMIENTO</t>
  </si>
  <si>
    <t>COMISIONES</t>
  </si>
  <si>
    <t>GASTOS ESCRIBANO</t>
  </si>
  <si>
    <t>INVERSION NETA/BRUTA</t>
  </si>
  <si>
    <t>DESCUENTO DE LOS FONDOS AL 10%</t>
  </si>
  <si>
    <t>ENTONCES LA TASAS DEL LEASING ES EL 10%</t>
  </si>
  <si>
    <t>DEBE</t>
  </si>
  <si>
    <t>HABER</t>
  </si>
  <si>
    <t>MOMENTO CERO</t>
  </si>
  <si>
    <t>ARRENDADOR</t>
  </si>
  <si>
    <t>ARREND. FINANCIERO</t>
  </si>
  <si>
    <t>CAJA</t>
  </si>
  <si>
    <t>MOMENTO UNO</t>
  </si>
  <si>
    <t>INTERSES GANADOS</t>
  </si>
  <si>
    <t>MOMENTO DOS</t>
  </si>
  <si>
    <t>MOMENTO TRES</t>
  </si>
  <si>
    <t>MOMENTO CUATRO</t>
  </si>
  <si>
    <t>MOMENTO CINCO</t>
  </si>
  <si>
    <t>CAPITAL REMANENTE</t>
  </si>
  <si>
    <t>EJERCICIO 1 MODULO 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</si>
</sst>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[Red]&quot;$&quot;\ \-#,##0.0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%"/>
    <numFmt numFmtId="168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0" fillId="0" borderId="0" xfId="46" applyFont="1" applyAlignment="1">
      <alignment/>
    </xf>
    <xf numFmtId="165" fontId="0" fillId="0" borderId="0" xfId="48" applyFont="1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10" fontId="0" fillId="0" borderId="0" xfId="0" applyNumberFormat="1" applyAlignment="1">
      <alignment/>
    </xf>
    <xf numFmtId="167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 horizontal="justify" readingOrder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8" fontId="0" fillId="0" borderId="0" xfId="46" applyNumberFormat="1" applyFon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90">
      <selection activeCell="K103" sqref="K103"/>
    </sheetView>
  </sheetViews>
  <sheetFormatPr defaultColWidth="11.421875" defaultRowHeight="15"/>
  <cols>
    <col min="2" max="2" width="26.8515625" style="0" customWidth="1"/>
    <col min="5" max="5" width="17.140625" style="0" customWidth="1"/>
    <col min="6" max="6" width="14.140625" style="0" customWidth="1"/>
    <col min="7" max="7" width="14.421875" style="0" customWidth="1"/>
  </cols>
  <sheetData>
    <row r="1" spans="1:2" ht="15">
      <c r="A1" s="10" t="s">
        <v>0</v>
      </c>
      <c r="B1" s="10"/>
    </row>
    <row r="3" spans="1:3" ht="15">
      <c r="A3" t="s">
        <v>2</v>
      </c>
      <c r="C3" s="1">
        <v>0.1</v>
      </c>
    </row>
    <row r="4" spans="1:3" ht="15">
      <c r="A4" t="s">
        <v>1</v>
      </c>
      <c r="C4">
        <v>1000</v>
      </c>
    </row>
    <row r="5" spans="1:3" ht="15">
      <c r="A5" t="s">
        <v>3</v>
      </c>
      <c r="C5" s="1">
        <v>0.12</v>
      </c>
    </row>
    <row r="6" ht="15">
      <c r="A6" t="s">
        <v>4</v>
      </c>
    </row>
    <row r="7" spans="1:2" ht="15">
      <c r="A7" s="2" t="s">
        <v>6</v>
      </c>
      <c r="B7" s="2" t="s">
        <v>7</v>
      </c>
    </row>
    <row r="8" spans="1:2" ht="15">
      <c r="A8">
        <v>1</v>
      </c>
      <c r="B8" s="4">
        <f>+C4*0.1</f>
        <v>100</v>
      </c>
    </row>
    <row r="9" spans="1:2" ht="15">
      <c r="A9">
        <v>2</v>
      </c>
      <c r="B9" s="4">
        <f>+C4*C3</f>
        <v>100</v>
      </c>
    </row>
    <row r="10" spans="1:2" ht="15">
      <c r="A10">
        <v>3</v>
      </c>
      <c r="B10" s="4">
        <f aca="true" t="shared" si="0" ref="B10:B16">+B9</f>
        <v>100</v>
      </c>
    </row>
    <row r="11" spans="1:2" ht="15">
      <c r="A11">
        <v>4</v>
      </c>
      <c r="B11" s="4">
        <f t="shared" si="0"/>
        <v>100</v>
      </c>
    </row>
    <row r="12" spans="1:2" ht="15">
      <c r="A12">
        <v>5</v>
      </c>
      <c r="B12" s="4">
        <f t="shared" si="0"/>
        <v>100</v>
      </c>
    </row>
    <row r="13" spans="1:2" ht="15">
      <c r="A13">
        <v>6</v>
      </c>
      <c r="B13" s="4">
        <f t="shared" si="0"/>
        <v>100</v>
      </c>
    </row>
    <row r="14" spans="1:2" ht="15">
      <c r="A14">
        <v>7</v>
      </c>
      <c r="B14" s="4">
        <f t="shared" si="0"/>
        <v>100</v>
      </c>
    </row>
    <row r="15" spans="1:2" ht="15">
      <c r="A15">
        <v>8</v>
      </c>
      <c r="B15" s="4">
        <f t="shared" si="0"/>
        <v>100</v>
      </c>
    </row>
    <row r="16" spans="1:2" ht="15">
      <c r="A16">
        <v>9</v>
      </c>
      <c r="B16" s="4">
        <f t="shared" si="0"/>
        <v>100</v>
      </c>
    </row>
    <row r="17" spans="1:2" ht="15">
      <c r="A17">
        <v>10</v>
      </c>
      <c r="B17" s="4">
        <v>1100</v>
      </c>
    </row>
    <row r="19" spans="1:2" ht="15">
      <c r="A19" t="s">
        <v>8</v>
      </c>
      <c r="B19" s="3">
        <f>NPV(0.12,B8:B17)</f>
        <v>886.9955394317822</v>
      </c>
    </row>
    <row r="21" spans="1:5" ht="15">
      <c r="A21" t="s">
        <v>16</v>
      </c>
      <c r="E21" s="3">
        <f>1000-B19</f>
        <v>113.00446056821784</v>
      </c>
    </row>
    <row r="23" ht="15">
      <c r="A23" t="s">
        <v>9</v>
      </c>
    </row>
    <row r="25" spans="1:6" ht="15">
      <c r="A25" t="s">
        <v>10</v>
      </c>
      <c r="B25" s="2" t="s">
        <v>11</v>
      </c>
      <c r="C25" s="2" t="s">
        <v>12</v>
      </c>
      <c r="D25" s="2" t="s">
        <v>5</v>
      </c>
      <c r="E25" s="2" t="s">
        <v>13</v>
      </c>
      <c r="F25" s="2" t="s">
        <v>14</v>
      </c>
    </row>
    <row r="26" spans="1:6" ht="15">
      <c r="A26">
        <v>1</v>
      </c>
      <c r="B26" s="3">
        <f>+B19</f>
        <v>886.9955394317822</v>
      </c>
      <c r="C26" s="5">
        <f aca="true" t="shared" si="1" ref="C26:C35">+B26*0.12</f>
        <v>106.43946473181386</v>
      </c>
      <c r="D26" s="5">
        <f aca="true" t="shared" si="2" ref="D26:D35">-B8</f>
        <v>-100</v>
      </c>
      <c r="E26" s="3">
        <f aca="true" t="shared" si="3" ref="E26:E35">+B26+C26+D26</f>
        <v>893.435004163596</v>
      </c>
      <c r="F26" s="6">
        <f>+C26/B26</f>
        <v>0.12</v>
      </c>
    </row>
    <row r="27" spans="1:6" ht="15">
      <c r="A27">
        <v>2</v>
      </c>
      <c r="B27" s="3">
        <f aca="true" t="shared" si="4" ref="B27:B35">+E26</f>
        <v>893.435004163596</v>
      </c>
      <c r="C27" s="5">
        <f t="shared" si="1"/>
        <v>107.2122004996315</v>
      </c>
      <c r="D27" s="5">
        <f t="shared" si="2"/>
        <v>-100</v>
      </c>
      <c r="E27" s="3">
        <f t="shared" si="3"/>
        <v>900.6472046632275</v>
      </c>
      <c r="F27" s="1">
        <f aca="true" t="shared" si="5" ref="F27:F35">+F26</f>
        <v>0.12</v>
      </c>
    </row>
    <row r="28" spans="1:6" ht="15">
      <c r="A28">
        <v>3</v>
      </c>
      <c r="B28" s="3">
        <f t="shared" si="4"/>
        <v>900.6472046632275</v>
      </c>
      <c r="C28" s="5">
        <f t="shared" si="1"/>
        <v>108.07766455958729</v>
      </c>
      <c r="D28" s="5">
        <f t="shared" si="2"/>
        <v>-100</v>
      </c>
      <c r="E28" s="3">
        <f t="shared" si="3"/>
        <v>908.7248692228148</v>
      </c>
      <c r="F28" s="1">
        <f t="shared" si="5"/>
        <v>0.12</v>
      </c>
    </row>
    <row r="29" spans="1:6" ht="15">
      <c r="A29">
        <v>4</v>
      </c>
      <c r="B29" s="3">
        <f t="shared" si="4"/>
        <v>908.7248692228148</v>
      </c>
      <c r="C29" s="5">
        <f t="shared" si="1"/>
        <v>109.04698430673778</v>
      </c>
      <c r="D29" s="5">
        <f t="shared" si="2"/>
        <v>-100</v>
      </c>
      <c r="E29" s="3">
        <f t="shared" si="3"/>
        <v>917.7718535295526</v>
      </c>
      <c r="F29" s="1">
        <f t="shared" si="5"/>
        <v>0.12</v>
      </c>
    </row>
    <row r="30" spans="1:6" ht="15">
      <c r="A30">
        <v>5</v>
      </c>
      <c r="B30" s="3">
        <f t="shared" si="4"/>
        <v>917.7718535295526</v>
      </c>
      <c r="C30" s="5">
        <f t="shared" si="1"/>
        <v>110.13262242354631</v>
      </c>
      <c r="D30" s="5">
        <f t="shared" si="2"/>
        <v>-100</v>
      </c>
      <c r="E30" s="3">
        <f t="shared" si="3"/>
        <v>927.9044759530989</v>
      </c>
      <c r="F30" s="1">
        <f t="shared" si="5"/>
        <v>0.12</v>
      </c>
    </row>
    <row r="31" spans="1:6" ht="15">
      <c r="A31">
        <v>6</v>
      </c>
      <c r="B31" s="3">
        <f t="shared" si="4"/>
        <v>927.9044759530989</v>
      </c>
      <c r="C31" s="5">
        <f t="shared" si="1"/>
        <v>111.34853711437187</v>
      </c>
      <c r="D31" s="5">
        <f t="shared" si="2"/>
        <v>-100</v>
      </c>
      <c r="E31" s="3">
        <f t="shared" si="3"/>
        <v>939.2530130674706</v>
      </c>
      <c r="F31" s="1">
        <f t="shared" si="5"/>
        <v>0.12</v>
      </c>
    </row>
    <row r="32" spans="1:6" ht="15">
      <c r="A32">
        <v>7</v>
      </c>
      <c r="B32" s="3">
        <f t="shared" si="4"/>
        <v>939.2530130674706</v>
      </c>
      <c r="C32" s="5">
        <f t="shared" si="1"/>
        <v>112.71036156809647</v>
      </c>
      <c r="D32" s="5">
        <f t="shared" si="2"/>
        <v>-100</v>
      </c>
      <c r="E32" s="3">
        <f t="shared" si="3"/>
        <v>951.9633746355671</v>
      </c>
      <c r="F32" s="1">
        <f t="shared" si="5"/>
        <v>0.12</v>
      </c>
    </row>
    <row r="33" spans="1:6" ht="15">
      <c r="A33">
        <v>8</v>
      </c>
      <c r="B33" s="3">
        <f t="shared" si="4"/>
        <v>951.9633746355671</v>
      </c>
      <c r="C33" s="5">
        <f t="shared" si="1"/>
        <v>114.23560495626805</v>
      </c>
      <c r="D33" s="5">
        <f t="shared" si="2"/>
        <v>-100</v>
      </c>
      <c r="E33" s="3">
        <f t="shared" si="3"/>
        <v>966.1989795918353</v>
      </c>
      <c r="F33" s="1">
        <f t="shared" si="5"/>
        <v>0.12</v>
      </c>
    </row>
    <row r="34" spans="1:6" ht="15">
      <c r="A34">
        <v>9</v>
      </c>
      <c r="B34" s="3">
        <f t="shared" si="4"/>
        <v>966.1989795918353</v>
      </c>
      <c r="C34" s="5">
        <f t="shared" si="1"/>
        <v>115.94387755102022</v>
      </c>
      <c r="D34" s="5">
        <f t="shared" si="2"/>
        <v>-100</v>
      </c>
      <c r="E34" s="3">
        <f t="shared" si="3"/>
        <v>982.1428571428555</v>
      </c>
      <c r="F34" s="1">
        <f t="shared" si="5"/>
        <v>0.12</v>
      </c>
    </row>
    <row r="35" spans="1:6" ht="15">
      <c r="A35">
        <v>10</v>
      </c>
      <c r="B35" s="3">
        <f t="shared" si="4"/>
        <v>982.1428571428555</v>
      </c>
      <c r="C35" s="5">
        <f t="shared" si="1"/>
        <v>117.85714285714266</v>
      </c>
      <c r="D35" s="5">
        <f t="shared" si="2"/>
        <v>-1100</v>
      </c>
      <c r="E35" s="3">
        <f t="shared" si="3"/>
        <v>-1.8189894035458565E-12</v>
      </c>
      <c r="F35" s="1">
        <f t="shared" si="5"/>
        <v>0.12</v>
      </c>
    </row>
    <row r="37" ht="15">
      <c r="A37" t="s">
        <v>15</v>
      </c>
    </row>
    <row r="39" spans="1:7" ht="15">
      <c r="A39" t="s">
        <v>10</v>
      </c>
      <c r="B39" s="2" t="s">
        <v>11</v>
      </c>
      <c r="C39" s="2" t="s">
        <v>17</v>
      </c>
      <c r="D39" t="s">
        <v>18</v>
      </c>
      <c r="E39" s="2" t="s">
        <v>5</v>
      </c>
      <c r="F39" s="2" t="s">
        <v>13</v>
      </c>
      <c r="G39" s="2" t="s">
        <v>14</v>
      </c>
    </row>
    <row r="40" spans="1:7" ht="15">
      <c r="A40">
        <v>1</v>
      </c>
      <c r="B40" s="3">
        <f>+B26</f>
        <v>886.9955394317822</v>
      </c>
      <c r="C40" s="5">
        <v>100</v>
      </c>
      <c r="D40">
        <f>+E21/10</f>
        <v>11.300446056821784</v>
      </c>
      <c r="E40" s="5">
        <v>-100</v>
      </c>
      <c r="F40" s="3">
        <f aca="true" t="shared" si="6" ref="F40:F49">+B40+C40+D40+E40</f>
        <v>898.295985488604</v>
      </c>
      <c r="G40" s="9">
        <f aca="true" t="shared" si="7" ref="G40:G49">+(C40+D40)/B40</f>
        <v>0.12548027708022289</v>
      </c>
    </row>
    <row r="41" spans="1:7" ht="15">
      <c r="A41">
        <v>2</v>
      </c>
      <c r="B41" s="3">
        <f aca="true" t="shared" si="8" ref="B41:B49">+F40</f>
        <v>898.295985488604</v>
      </c>
      <c r="C41" s="5">
        <v>100</v>
      </c>
      <c r="D41">
        <f aca="true" t="shared" si="9" ref="D41:D49">+D40</f>
        <v>11.300446056821784</v>
      </c>
      <c r="E41" s="5">
        <v>-100</v>
      </c>
      <c r="F41" s="3">
        <f t="shared" si="6"/>
        <v>909.5964315454257</v>
      </c>
      <c r="G41" s="9">
        <f t="shared" si="7"/>
        <v>0.123901751599483</v>
      </c>
    </row>
    <row r="42" spans="1:7" ht="15">
      <c r="A42">
        <v>3</v>
      </c>
      <c r="B42" s="3">
        <f t="shared" si="8"/>
        <v>909.5964315454257</v>
      </c>
      <c r="C42" s="5">
        <v>100</v>
      </c>
      <c r="D42">
        <f t="shared" si="9"/>
        <v>11.300446056821784</v>
      </c>
      <c r="E42" s="5">
        <v>-100</v>
      </c>
      <c r="F42" s="3">
        <f t="shared" si="6"/>
        <v>920.8968776022475</v>
      </c>
      <c r="G42" s="9">
        <f t="shared" si="7"/>
        <v>0.12236244800094445</v>
      </c>
    </row>
    <row r="43" spans="1:7" ht="15">
      <c r="A43">
        <v>4</v>
      </c>
      <c r="B43" s="3">
        <f t="shared" si="8"/>
        <v>920.8968776022475</v>
      </c>
      <c r="C43" s="5">
        <v>100</v>
      </c>
      <c r="D43">
        <f t="shared" si="9"/>
        <v>11.300446056821784</v>
      </c>
      <c r="E43" s="5">
        <v>-100</v>
      </c>
      <c r="F43" s="3">
        <f t="shared" si="6"/>
        <v>932.1973236590693</v>
      </c>
      <c r="G43" s="9">
        <f t="shared" si="7"/>
        <v>0.12086092239406475</v>
      </c>
    </row>
    <row r="44" spans="1:7" ht="15">
      <c r="A44">
        <v>5</v>
      </c>
      <c r="B44" s="3">
        <f t="shared" si="8"/>
        <v>932.1973236590693</v>
      </c>
      <c r="C44" s="5">
        <v>100</v>
      </c>
      <c r="D44">
        <f t="shared" si="9"/>
        <v>11.300446056821784</v>
      </c>
      <c r="E44" s="5">
        <v>-100</v>
      </c>
      <c r="F44" s="3">
        <f t="shared" si="6"/>
        <v>943.4977697158911</v>
      </c>
      <c r="G44" s="9">
        <f t="shared" si="7"/>
        <v>0.11939580090183512</v>
      </c>
    </row>
    <row r="45" spans="1:7" ht="15">
      <c r="A45">
        <v>6</v>
      </c>
      <c r="B45" s="3">
        <f t="shared" si="8"/>
        <v>943.4977697158911</v>
      </c>
      <c r="C45" s="5">
        <v>100</v>
      </c>
      <c r="D45">
        <f t="shared" si="9"/>
        <v>11.300446056821784</v>
      </c>
      <c r="E45" s="5">
        <v>-100</v>
      </c>
      <c r="F45" s="3">
        <f t="shared" si="6"/>
        <v>954.7982157727129</v>
      </c>
      <c r="G45" s="9">
        <f t="shared" si="7"/>
        <v>0.1179657754679557</v>
      </c>
    </row>
    <row r="46" spans="1:7" ht="15">
      <c r="A46">
        <v>7</v>
      </c>
      <c r="B46" s="3">
        <f t="shared" si="8"/>
        <v>954.7982157727129</v>
      </c>
      <c r="C46" s="5">
        <v>100</v>
      </c>
      <c r="D46">
        <f t="shared" si="9"/>
        <v>11.300446056821784</v>
      </c>
      <c r="E46" s="5">
        <v>-100</v>
      </c>
      <c r="F46" s="3">
        <f t="shared" si="6"/>
        <v>966.0986618295346</v>
      </c>
      <c r="G46" s="9">
        <f t="shared" si="7"/>
        <v>0.11656959996175417</v>
      </c>
    </row>
    <row r="47" spans="1:7" ht="15">
      <c r="A47">
        <v>8</v>
      </c>
      <c r="B47" s="3">
        <f t="shared" si="8"/>
        <v>966.0986618295346</v>
      </c>
      <c r="C47" s="5">
        <v>100</v>
      </c>
      <c r="D47">
        <f t="shared" si="9"/>
        <v>11.300446056821784</v>
      </c>
      <c r="E47" s="5">
        <v>-100</v>
      </c>
      <c r="F47" s="3">
        <f t="shared" si="6"/>
        <v>977.3991078863564</v>
      </c>
      <c r="G47" s="9">
        <f t="shared" si="7"/>
        <v>0.11520608655646852</v>
      </c>
    </row>
    <row r="48" spans="1:7" ht="15">
      <c r="A48">
        <v>9</v>
      </c>
      <c r="B48" s="3">
        <f t="shared" si="8"/>
        <v>977.3991078863564</v>
      </c>
      <c r="C48" s="5">
        <v>100</v>
      </c>
      <c r="D48">
        <f t="shared" si="9"/>
        <v>11.300446056821784</v>
      </c>
      <c r="E48" s="5">
        <v>-100</v>
      </c>
      <c r="F48" s="3">
        <f t="shared" si="6"/>
        <v>988.6995539431782</v>
      </c>
      <c r="G48" s="9">
        <f t="shared" si="7"/>
        <v>0.11387410235877035</v>
      </c>
    </row>
    <row r="49" spans="1:7" ht="15">
      <c r="A49">
        <v>10</v>
      </c>
      <c r="B49" s="3">
        <f t="shared" si="8"/>
        <v>988.6995539431782</v>
      </c>
      <c r="C49" s="5">
        <v>100</v>
      </c>
      <c r="D49">
        <f t="shared" si="9"/>
        <v>11.300446056821784</v>
      </c>
      <c r="E49" s="5">
        <v>-1100</v>
      </c>
      <c r="F49" s="3">
        <f t="shared" si="6"/>
        <v>0</v>
      </c>
      <c r="G49" s="9">
        <f t="shared" si="7"/>
        <v>0.11257256626942744</v>
      </c>
    </row>
    <row r="51" spans="1:2" ht="15">
      <c r="A51" s="10" t="s">
        <v>0</v>
      </c>
      <c r="B51" s="10"/>
    </row>
    <row r="53" spans="1:3" ht="15">
      <c r="A53" t="s">
        <v>2</v>
      </c>
      <c r="C53" s="1">
        <v>0.05</v>
      </c>
    </row>
    <row r="54" spans="1:3" ht="15">
      <c r="A54" t="s">
        <v>1</v>
      </c>
      <c r="C54">
        <v>1000</v>
      </c>
    </row>
    <row r="55" spans="1:3" ht="15">
      <c r="A55" t="s">
        <v>3</v>
      </c>
      <c r="C55" s="1">
        <v>0.12</v>
      </c>
    </row>
    <row r="56" ht="15">
      <c r="A56" t="s">
        <v>4</v>
      </c>
    </row>
    <row r="57" spans="1:2" ht="15">
      <c r="A57" s="2" t="s">
        <v>6</v>
      </c>
      <c r="B57" s="2" t="s">
        <v>7</v>
      </c>
    </row>
    <row r="58" spans="1:2" ht="15">
      <c r="A58">
        <v>1</v>
      </c>
      <c r="B58" s="4">
        <v>50</v>
      </c>
    </row>
    <row r="59" spans="1:2" ht="15">
      <c r="A59">
        <v>2</v>
      </c>
      <c r="B59" s="4">
        <f>+C54*C53</f>
        <v>50</v>
      </c>
    </row>
    <row r="60" spans="1:2" ht="15">
      <c r="A60">
        <v>3</v>
      </c>
      <c r="B60" s="4">
        <f aca="true" t="shared" si="10" ref="B60:B66">+B59</f>
        <v>50</v>
      </c>
    </row>
    <row r="61" spans="1:2" ht="15">
      <c r="A61">
        <v>4</v>
      </c>
      <c r="B61" s="4">
        <f t="shared" si="10"/>
        <v>50</v>
      </c>
    </row>
    <row r="62" spans="1:2" ht="15">
      <c r="A62">
        <v>5</v>
      </c>
      <c r="B62" s="4">
        <f t="shared" si="10"/>
        <v>50</v>
      </c>
    </row>
    <row r="63" spans="1:2" ht="15">
      <c r="A63">
        <v>6</v>
      </c>
      <c r="B63" s="4">
        <f t="shared" si="10"/>
        <v>50</v>
      </c>
    </row>
    <row r="64" spans="1:2" ht="15">
      <c r="A64">
        <v>7</v>
      </c>
      <c r="B64" s="4">
        <f t="shared" si="10"/>
        <v>50</v>
      </c>
    </row>
    <row r="65" spans="1:2" ht="15">
      <c r="A65">
        <v>8</v>
      </c>
      <c r="B65" s="4">
        <f t="shared" si="10"/>
        <v>50</v>
      </c>
    </row>
    <row r="66" spans="1:2" ht="15">
      <c r="A66">
        <v>9</v>
      </c>
      <c r="B66" s="4">
        <f t="shared" si="10"/>
        <v>50</v>
      </c>
    </row>
    <row r="67" spans="1:2" ht="15">
      <c r="A67">
        <v>10</v>
      </c>
      <c r="B67" s="4">
        <v>1050</v>
      </c>
    </row>
    <row r="69" spans="1:2" ht="15">
      <c r="A69" t="s">
        <v>8</v>
      </c>
      <c r="B69" s="3">
        <f>NPV(0.12,B58:B67)</f>
        <v>604.484388011239</v>
      </c>
    </row>
    <row r="71" spans="1:5" ht="15">
      <c r="A71" t="s">
        <v>16</v>
      </c>
      <c r="E71" s="3">
        <f>1000-B69</f>
        <v>395.51561198876095</v>
      </c>
    </row>
    <row r="73" ht="15">
      <c r="A73" t="s">
        <v>9</v>
      </c>
    </row>
    <row r="75" spans="1:6" ht="15">
      <c r="A75" t="s">
        <v>10</v>
      </c>
      <c r="B75" s="2" t="s">
        <v>11</v>
      </c>
      <c r="C75" s="2" t="s">
        <v>12</v>
      </c>
      <c r="D75" s="2" t="s">
        <v>5</v>
      </c>
      <c r="E75" s="2" t="s">
        <v>13</v>
      </c>
      <c r="F75" s="2" t="s">
        <v>14</v>
      </c>
    </row>
    <row r="76" spans="1:6" ht="15">
      <c r="A76">
        <v>1</v>
      </c>
      <c r="B76" s="3">
        <f>+B69</f>
        <v>604.484388011239</v>
      </c>
      <c r="C76" s="5">
        <f aca="true" t="shared" si="11" ref="C76:C85">+B76*0.12</f>
        <v>72.53812656134868</v>
      </c>
      <c r="D76" s="5">
        <f aca="true" t="shared" si="12" ref="D76:D85">-B58</f>
        <v>-50</v>
      </c>
      <c r="E76" s="3">
        <f aca="true" t="shared" si="13" ref="E76:E85">+B76+C76+D76</f>
        <v>627.0225145725877</v>
      </c>
      <c r="F76" s="6">
        <f>+C76/B76</f>
        <v>0.11999999999999998</v>
      </c>
    </row>
    <row r="77" spans="1:6" ht="15">
      <c r="A77">
        <v>2</v>
      </c>
      <c r="B77" s="3">
        <f aca="true" t="shared" si="14" ref="B77:B85">+E76</f>
        <v>627.0225145725877</v>
      </c>
      <c r="C77" s="5">
        <f t="shared" si="11"/>
        <v>75.24270174871053</v>
      </c>
      <c r="D77" s="5">
        <f t="shared" si="12"/>
        <v>-50</v>
      </c>
      <c r="E77" s="3">
        <f t="shared" si="13"/>
        <v>652.2652163212982</v>
      </c>
      <c r="F77" s="1">
        <f aca="true" t="shared" si="15" ref="F77:F85">+F76</f>
        <v>0.11999999999999998</v>
      </c>
    </row>
    <row r="78" spans="1:6" ht="15">
      <c r="A78">
        <v>3</v>
      </c>
      <c r="B78" s="3">
        <f t="shared" si="14"/>
        <v>652.2652163212982</v>
      </c>
      <c r="C78" s="5">
        <f t="shared" si="11"/>
        <v>78.27182595855578</v>
      </c>
      <c r="D78" s="5">
        <f t="shared" si="12"/>
        <v>-50</v>
      </c>
      <c r="E78" s="3">
        <f t="shared" si="13"/>
        <v>680.537042279854</v>
      </c>
      <c r="F78" s="1">
        <f t="shared" si="15"/>
        <v>0.11999999999999998</v>
      </c>
    </row>
    <row r="79" spans="1:6" ht="15">
      <c r="A79">
        <v>4</v>
      </c>
      <c r="B79" s="3">
        <f t="shared" si="14"/>
        <v>680.537042279854</v>
      </c>
      <c r="C79" s="5">
        <f t="shared" si="11"/>
        <v>81.66444507358247</v>
      </c>
      <c r="D79" s="5">
        <f t="shared" si="12"/>
        <v>-50</v>
      </c>
      <c r="E79" s="3">
        <f t="shared" si="13"/>
        <v>712.2014873534364</v>
      </c>
      <c r="F79" s="1">
        <f t="shared" si="15"/>
        <v>0.11999999999999998</v>
      </c>
    </row>
    <row r="80" spans="1:6" ht="15">
      <c r="A80">
        <v>5</v>
      </c>
      <c r="B80" s="3">
        <f t="shared" si="14"/>
        <v>712.2014873534364</v>
      </c>
      <c r="C80" s="5">
        <f t="shared" si="11"/>
        <v>85.46417848241236</v>
      </c>
      <c r="D80" s="5">
        <f t="shared" si="12"/>
        <v>-50</v>
      </c>
      <c r="E80" s="3">
        <f t="shared" si="13"/>
        <v>747.6656658358488</v>
      </c>
      <c r="F80" s="1">
        <f t="shared" si="15"/>
        <v>0.11999999999999998</v>
      </c>
    </row>
    <row r="81" spans="1:6" ht="15">
      <c r="A81">
        <v>6</v>
      </c>
      <c r="B81" s="3">
        <f t="shared" si="14"/>
        <v>747.6656658358488</v>
      </c>
      <c r="C81" s="5">
        <f t="shared" si="11"/>
        <v>89.71987990030185</v>
      </c>
      <c r="D81" s="5">
        <f t="shared" si="12"/>
        <v>-50</v>
      </c>
      <c r="E81" s="3">
        <f t="shared" si="13"/>
        <v>787.3855457361507</v>
      </c>
      <c r="F81" s="1">
        <f t="shared" si="15"/>
        <v>0.11999999999999998</v>
      </c>
    </row>
    <row r="82" spans="1:6" ht="15">
      <c r="A82">
        <v>7</v>
      </c>
      <c r="B82" s="3">
        <f t="shared" si="14"/>
        <v>787.3855457361507</v>
      </c>
      <c r="C82" s="5">
        <f t="shared" si="11"/>
        <v>94.48626548833808</v>
      </c>
      <c r="D82" s="5">
        <f t="shared" si="12"/>
        <v>-50</v>
      </c>
      <c r="E82" s="3">
        <f t="shared" si="13"/>
        <v>831.8718112244887</v>
      </c>
      <c r="F82" s="1">
        <f t="shared" si="15"/>
        <v>0.11999999999999998</v>
      </c>
    </row>
    <row r="83" spans="1:6" ht="15">
      <c r="A83">
        <v>8</v>
      </c>
      <c r="B83" s="3">
        <f t="shared" si="14"/>
        <v>831.8718112244887</v>
      </c>
      <c r="C83" s="5">
        <f t="shared" si="11"/>
        <v>99.82461734693865</v>
      </c>
      <c r="D83" s="5">
        <f t="shared" si="12"/>
        <v>-50</v>
      </c>
      <c r="E83" s="3">
        <f t="shared" si="13"/>
        <v>881.6964285714274</v>
      </c>
      <c r="F83" s="1">
        <f t="shared" si="15"/>
        <v>0.11999999999999998</v>
      </c>
    </row>
    <row r="84" spans="1:6" ht="15">
      <c r="A84">
        <v>9</v>
      </c>
      <c r="B84" s="3">
        <f t="shared" si="14"/>
        <v>881.6964285714274</v>
      </c>
      <c r="C84" s="5">
        <f t="shared" si="11"/>
        <v>105.80357142857129</v>
      </c>
      <c r="D84" s="5">
        <f t="shared" si="12"/>
        <v>-50</v>
      </c>
      <c r="E84" s="3">
        <f t="shared" si="13"/>
        <v>937.4999999999987</v>
      </c>
      <c r="F84" s="1">
        <f t="shared" si="15"/>
        <v>0.11999999999999998</v>
      </c>
    </row>
    <row r="85" spans="1:6" ht="15">
      <c r="A85">
        <v>10</v>
      </c>
      <c r="B85" s="3">
        <f t="shared" si="14"/>
        <v>937.4999999999987</v>
      </c>
      <c r="C85" s="5">
        <f t="shared" si="11"/>
        <v>112.49999999999984</v>
      </c>
      <c r="D85" s="5">
        <f t="shared" si="12"/>
        <v>-1050</v>
      </c>
      <c r="E85" s="3">
        <f t="shared" si="13"/>
        <v>0</v>
      </c>
      <c r="F85" s="1">
        <f t="shared" si="15"/>
        <v>0.11999999999999998</v>
      </c>
    </row>
    <row r="87" ht="15">
      <c r="A87" t="s">
        <v>15</v>
      </c>
    </row>
    <row r="89" spans="1:7" ht="15">
      <c r="A89" t="s">
        <v>10</v>
      </c>
      <c r="B89" s="2" t="s">
        <v>11</v>
      </c>
      <c r="C89" s="2" t="s">
        <v>17</v>
      </c>
      <c r="D89" t="s">
        <v>18</v>
      </c>
      <c r="E89" s="2" t="s">
        <v>5</v>
      </c>
      <c r="F89" s="2" t="s">
        <v>13</v>
      </c>
      <c r="G89" s="2" t="s">
        <v>14</v>
      </c>
    </row>
    <row r="90" spans="1:7" ht="15">
      <c r="A90">
        <v>1</v>
      </c>
      <c r="B90" s="3">
        <f>+B76</f>
        <v>604.484388011239</v>
      </c>
      <c r="C90" s="5">
        <v>50</v>
      </c>
      <c r="D90">
        <f>+E71/10</f>
        <v>39.551561198876094</v>
      </c>
      <c r="E90" s="5">
        <f aca="true" t="shared" si="16" ref="E90:E99">+D76</f>
        <v>-50</v>
      </c>
      <c r="F90" s="3">
        <f aca="true" t="shared" si="17" ref="F90:F99">+B90+C90+D90+E90</f>
        <v>644.0359492101152</v>
      </c>
      <c r="G90" s="9">
        <f aca="true" t="shared" si="18" ref="G90:G99">+(C90+D90)/B90</f>
        <v>0.14814536648911947</v>
      </c>
    </row>
    <row r="91" spans="1:7" ht="15">
      <c r="A91">
        <v>2</v>
      </c>
      <c r="B91" s="3">
        <f aca="true" t="shared" si="19" ref="B91:B99">+F90</f>
        <v>644.0359492101152</v>
      </c>
      <c r="C91" s="5">
        <v>50</v>
      </c>
      <c r="D91">
        <f aca="true" t="shared" si="20" ref="D91:D99">+D90</f>
        <v>39.551561198876094</v>
      </c>
      <c r="E91" s="5">
        <f t="shared" si="16"/>
        <v>-50</v>
      </c>
      <c r="F91" s="3">
        <f t="shared" si="17"/>
        <v>683.5875104089913</v>
      </c>
      <c r="G91" s="9">
        <f t="shared" si="18"/>
        <v>0.1390474573798366</v>
      </c>
    </row>
    <row r="92" spans="1:7" ht="15">
      <c r="A92">
        <v>3</v>
      </c>
      <c r="B92" s="3">
        <f t="shared" si="19"/>
        <v>683.5875104089913</v>
      </c>
      <c r="C92" s="5">
        <v>50</v>
      </c>
      <c r="D92">
        <f t="shared" si="20"/>
        <v>39.551561198876094</v>
      </c>
      <c r="E92" s="5">
        <f t="shared" si="16"/>
        <v>-50</v>
      </c>
      <c r="F92" s="3">
        <f t="shared" si="17"/>
        <v>723.1390716078674</v>
      </c>
      <c r="G92" s="9">
        <f t="shared" si="18"/>
        <v>0.13100233669467906</v>
      </c>
    </row>
    <row r="93" spans="1:7" ht="15">
      <c r="A93">
        <v>4</v>
      </c>
      <c r="B93" s="3">
        <f t="shared" si="19"/>
        <v>723.1390716078674</v>
      </c>
      <c r="C93" s="5">
        <v>50</v>
      </c>
      <c r="D93">
        <f t="shared" si="20"/>
        <v>39.551561198876094</v>
      </c>
      <c r="E93" s="5">
        <f t="shared" si="16"/>
        <v>-50</v>
      </c>
      <c r="F93" s="3">
        <f t="shared" si="17"/>
        <v>762.6906328067436</v>
      </c>
      <c r="G93" s="9">
        <f t="shared" si="18"/>
        <v>0.12383725996129928</v>
      </c>
    </row>
    <row r="94" spans="1:7" ht="15">
      <c r="A94">
        <v>5</v>
      </c>
      <c r="B94" s="3">
        <f t="shared" si="19"/>
        <v>762.6906328067436</v>
      </c>
      <c r="C94" s="5">
        <v>50</v>
      </c>
      <c r="D94">
        <f t="shared" si="20"/>
        <v>39.551561198876094</v>
      </c>
      <c r="E94" s="5">
        <f t="shared" si="16"/>
        <v>-50</v>
      </c>
      <c r="F94" s="3">
        <f t="shared" si="17"/>
        <v>802.2421940056197</v>
      </c>
      <c r="G94" s="9">
        <f t="shared" si="18"/>
        <v>0.11741531539376775</v>
      </c>
    </row>
    <row r="95" spans="1:7" ht="15">
      <c r="A95">
        <v>6</v>
      </c>
      <c r="B95" s="3">
        <f t="shared" si="19"/>
        <v>802.2421940056197</v>
      </c>
      <c r="C95" s="5">
        <v>50</v>
      </c>
      <c r="D95">
        <f t="shared" si="20"/>
        <v>39.551561198876094</v>
      </c>
      <c r="E95" s="5">
        <f t="shared" si="16"/>
        <v>-50</v>
      </c>
      <c r="F95" s="3">
        <f t="shared" si="17"/>
        <v>841.7937552044958</v>
      </c>
      <c r="G95" s="9">
        <f t="shared" si="18"/>
        <v>0.11162659090734486</v>
      </c>
    </row>
    <row r="96" spans="1:7" ht="15">
      <c r="A96">
        <v>7</v>
      </c>
      <c r="B96" s="3">
        <f t="shared" si="19"/>
        <v>841.7937552044958</v>
      </c>
      <c r="C96" s="5">
        <v>50</v>
      </c>
      <c r="D96">
        <f t="shared" si="20"/>
        <v>39.551561198876094</v>
      </c>
      <c r="E96" s="5">
        <f t="shared" si="16"/>
        <v>-50</v>
      </c>
      <c r="F96" s="3">
        <f t="shared" si="17"/>
        <v>881.345316403372</v>
      </c>
      <c r="G96" s="9">
        <f t="shared" si="18"/>
        <v>0.10638183123266513</v>
      </c>
    </row>
    <row r="97" spans="1:7" ht="15">
      <c r="A97">
        <v>8</v>
      </c>
      <c r="B97" s="3">
        <f t="shared" si="19"/>
        <v>881.345316403372</v>
      </c>
      <c r="C97" s="5">
        <v>50</v>
      </c>
      <c r="D97">
        <f t="shared" si="20"/>
        <v>39.551561198876094</v>
      </c>
      <c r="E97" s="5">
        <f t="shared" si="16"/>
        <v>-50</v>
      </c>
      <c r="F97" s="3">
        <f t="shared" si="17"/>
        <v>920.8968776022481</v>
      </c>
      <c r="G97" s="9">
        <f t="shared" si="18"/>
        <v>0.10160780290331782</v>
      </c>
    </row>
    <row r="98" spans="1:7" ht="15">
      <c r="A98">
        <v>9</v>
      </c>
      <c r="B98" s="3">
        <f t="shared" si="19"/>
        <v>920.8968776022481</v>
      </c>
      <c r="C98" s="5">
        <v>50</v>
      </c>
      <c r="D98">
        <f t="shared" si="20"/>
        <v>39.551561198876094</v>
      </c>
      <c r="E98" s="5">
        <f t="shared" si="16"/>
        <v>-50</v>
      </c>
      <c r="F98" s="3">
        <f t="shared" si="17"/>
        <v>960.4484388011242</v>
      </c>
      <c r="G98" s="9">
        <f t="shared" si="18"/>
        <v>0.09724385365714643</v>
      </c>
    </row>
    <row r="99" spans="1:7" ht="15">
      <c r="A99">
        <v>10</v>
      </c>
      <c r="B99" s="3">
        <f t="shared" si="19"/>
        <v>960.4484388011242</v>
      </c>
      <c r="C99" s="5">
        <v>50</v>
      </c>
      <c r="D99">
        <f t="shared" si="20"/>
        <v>39.551561198876094</v>
      </c>
      <c r="E99" s="5">
        <f t="shared" si="16"/>
        <v>-1050</v>
      </c>
      <c r="F99" s="3">
        <f t="shared" si="17"/>
        <v>0</v>
      </c>
      <c r="G99" s="9">
        <f t="shared" si="18"/>
        <v>0.09323932194700474</v>
      </c>
    </row>
    <row r="102" spans="1:2" ht="15">
      <c r="A102" s="10" t="s">
        <v>19</v>
      </c>
      <c r="B102" s="10"/>
    </row>
    <row r="104" spans="1:3" ht="15">
      <c r="A104" t="s">
        <v>2</v>
      </c>
      <c r="C104" s="1">
        <v>0.1</v>
      </c>
    </row>
    <row r="105" spans="1:3" ht="15">
      <c r="A105" t="s">
        <v>1</v>
      </c>
      <c r="C105">
        <v>1000</v>
      </c>
    </row>
    <row r="106" spans="1:3" ht="15">
      <c r="A106" t="s">
        <v>3</v>
      </c>
      <c r="C106" s="1">
        <v>0.12</v>
      </c>
    </row>
    <row r="107" ht="15">
      <c r="A107" t="s">
        <v>4</v>
      </c>
    </row>
    <row r="108" spans="1:2" ht="15">
      <c r="A108" s="2" t="s">
        <v>6</v>
      </c>
      <c r="B108" s="2" t="s">
        <v>7</v>
      </c>
    </row>
    <row r="109" spans="1:2" ht="15">
      <c r="A109">
        <v>1</v>
      </c>
      <c r="B109" s="4">
        <v>100</v>
      </c>
    </row>
    <row r="110" spans="1:2" ht="15">
      <c r="A110">
        <v>2</v>
      </c>
      <c r="B110" s="4">
        <v>1100</v>
      </c>
    </row>
    <row r="111" ht="15">
      <c r="B111" s="4"/>
    </row>
    <row r="112" spans="1:2" ht="15">
      <c r="A112" t="s">
        <v>8</v>
      </c>
      <c r="B112" s="3">
        <f>NPV(0.12,B109:B111)</f>
        <v>966.1989795918364</v>
      </c>
    </row>
    <row r="114" spans="1:5" ht="15">
      <c r="A114" t="s">
        <v>16</v>
      </c>
      <c r="E114" s="3">
        <f>1000-B112</f>
        <v>33.801020408163595</v>
      </c>
    </row>
    <row r="116" ht="15">
      <c r="A116" t="s">
        <v>9</v>
      </c>
    </row>
    <row r="118" spans="1:6" ht="15">
      <c r="A118" t="s">
        <v>10</v>
      </c>
      <c r="B118" s="2" t="s">
        <v>11</v>
      </c>
      <c r="C118" s="2" t="s">
        <v>12</v>
      </c>
      <c r="D118" s="2" t="s">
        <v>5</v>
      </c>
      <c r="E118" s="2" t="s">
        <v>13</v>
      </c>
      <c r="F118" s="2" t="s">
        <v>14</v>
      </c>
    </row>
    <row r="119" spans="1:6" ht="15">
      <c r="A119">
        <v>1</v>
      </c>
      <c r="B119" s="3">
        <f>+B112</f>
        <v>966.1989795918364</v>
      </c>
      <c r="C119" s="5">
        <f>+B119*0.12</f>
        <v>115.94387755102036</v>
      </c>
      <c r="D119" s="5">
        <f>-B109</f>
        <v>-100</v>
      </c>
      <c r="E119" s="3">
        <f>+B119+C119+D119</f>
        <v>982.1428571428569</v>
      </c>
      <c r="F119" s="7">
        <f>+C119/B119</f>
        <v>0.12</v>
      </c>
    </row>
    <row r="120" spans="1:6" ht="15">
      <c r="A120">
        <v>2</v>
      </c>
      <c r="B120" s="3">
        <f>+E119</f>
        <v>982.1428571428569</v>
      </c>
      <c r="C120" s="5">
        <f>+B120*0.12</f>
        <v>117.85714285714282</v>
      </c>
      <c r="D120" s="5">
        <f>-B110</f>
        <v>-1100</v>
      </c>
      <c r="E120" s="3">
        <f>+B120+C120+D120</f>
        <v>0</v>
      </c>
      <c r="F120" s="8">
        <f>+F119</f>
        <v>0.12</v>
      </c>
    </row>
    <row r="121" spans="2:6" ht="15">
      <c r="B121" s="3"/>
      <c r="C121" s="5"/>
      <c r="D121" s="5"/>
      <c r="E121" s="3"/>
      <c r="F121" s="1"/>
    </row>
    <row r="123" ht="15">
      <c r="A123" t="s">
        <v>15</v>
      </c>
    </row>
    <row r="125" spans="1:7" ht="15">
      <c r="A125" t="s">
        <v>10</v>
      </c>
      <c r="B125" s="2" t="s">
        <v>11</v>
      </c>
      <c r="C125" s="2" t="s">
        <v>17</v>
      </c>
      <c r="D125" t="s">
        <v>18</v>
      </c>
      <c r="E125" s="2" t="s">
        <v>5</v>
      </c>
      <c r="F125" s="2" t="s">
        <v>13</v>
      </c>
      <c r="G125" s="2" t="s">
        <v>14</v>
      </c>
    </row>
    <row r="126" spans="1:7" ht="15">
      <c r="A126">
        <v>1</v>
      </c>
      <c r="B126" s="3">
        <f>+B119</f>
        <v>966.1989795918364</v>
      </c>
      <c r="C126" s="5">
        <v>100</v>
      </c>
      <c r="D126">
        <f>+E114/2</f>
        <v>16.900510204081797</v>
      </c>
      <c r="E126" s="5">
        <f>+D119</f>
        <v>-100</v>
      </c>
      <c r="F126" s="3">
        <f>+B126+C126+D126+E126</f>
        <v>983.0994897959181</v>
      </c>
      <c r="G126" s="9">
        <f>+(C126+D126)/B126</f>
        <v>0.12099009900990121</v>
      </c>
    </row>
    <row r="127" spans="1:7" ht="15">
      <c r="A127">
        <v>2</v>
      </c>
      <c r="B127" s="3">
        <f>+F126</f>
        <v>983.0994897959181</v>
      </c>
      <c r="C127" s="5">
        <v>100</v>
      </c>
      <c r="D127">
        <f>+D126</f>
        <v>16.900510204081797</v>
      </c>
      <c r="E127" s="5">
        <f>+D120</f>
        <v>-1100</v>
      </c>
      <c r="F127" s="3">
        <f>+B127+C127+D127+E127</f>
        <v>0</v>
      </c>
      <c r="G127" s="9">
        <f>+(C127+D127)/B127</f>
        <v>0.11891015244891359</v>
      </c>
    </row>
    <row r="128" spans="2:7" ht="15">
      <c r="B128" s="3"/>
      <c r="C128" s="5"/>
      <c r="E128" s="5"/>
      <c r="F128" s="3"/>
      <c r="G128" s="9"/>
    </row>
    <row r="129" spans="2:7" ht="15">
      <c r="B129" s="3"/>
      <c r="C129" s="5"/>
      <c r="E129" s="5"/>
      <c r="F129" s="3"/>
      <c r="G129" s="9"/>
    </row>
    <row r="130" spans="2:7" ht="15">
      <c r="B130" s="3"/>
      <c r="C130" s="5"/>
      <c r="E130" s="5"/>
      <c r="F130" s="3"/>
      <c r="G130" s="9"/>
    </row>
    <row r="131" spans="2:7" ht="15">
      <c r="B131" s="3"/>
      <c r="C131" s="5"/>
      <c r="E131" s="5"/>
      <c r="F131" s="3"/>
      <c r="G131" s="9"/>
    </row>
    <row r="132" spans="2:7" ht="15">
      <c r="B132" s="3"/>
      <c r="C132" s="5"/>
      <c r="E132" s="5"/>
      <c r="F132" s="3"/>
      <c r="G132" s="9"/>
    </row>
    <row r="133" spans="2:7" ht="15">
      <c r="B133" s="3"/>
      <c r="C133" s="5"/>
      <c r="E133" s="5"/>
      <c r="F133" s="3"/>
      <c r="G133" s="9"/>
    </row>
    <row r="134" spans="2:7" ht="15">
      <c r="B134" s="3"/>
      <c r="C134" s="5"/>
      <c r="E134" s="5"/>
      <c r="F134" s="3"/>
      <c r="G134" s="9"/>
    </row>
    <row r="135" spans="2:7" ht="15">
      <c r="B135" s="3"/>
      <c r="C135" s="5"/>
      <c r="E135" s="5"/>
      <c r="F135" s="3"/>
      <c r="G135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3.421875" style="0" customWidth="1"/>
  </cols>
  <sheetData>
    <row r="1" spans="1:3" ht="15">
      <c r="A1" s="10" t="s">
        <v>41</v>
      </c>
      <c r="B1" s="10"/>
      <c r="C1" s="10"/>
    </row>
    <row r="3" spans="1:7" ht="15">
      <c r="A3" t="s">
        <v>20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</row>
    <row r="4" spans="1:2" ht="15">
      <c r="A4" t="s">
        <v>21</v>
      </c>
      <c r="B4" s="12">
        <v>-1000</v>
      </c>
    </row>
    <row r="5" spans="1:2" ht="15">
      <c r="A5" t="s">
        <v>22</v>
      </c>
      <c r="B5" s="12">
        <v>-15</v>
      </c>
    </row>
    <row r="6" spans="1:2" ht="15">
      <c r="A6" t="s">
        <v>23</v>
      </c>
      <c r="B6" s="12">
        <v>-10</v>
      </c>
    </row>
    <row r="7" spans="1:7" ht="15">
      <c r="A7" t="s">
        <v>24</v>
      </c>
      <c r="B7" s="13">
        <v>-10</v>
      </c>
      <c r="C7" s="13"/>
      <c r="D7" s="13"/>
      <c r="E7" s="13"/>
      <c r="F7" s="13"/>
      <c r="G7" s="13"/>
    </row>
    <row r="8" spans="1:7" ht="15">
      <c r="A8" t="s">
        <v>25</v>
      </c>
      <c r="B8">
        <f>+B4+B5+B6+B7</f>
        <v>-1035</v>
      </c>
      <c r="C8">
        <v>299.41</v>
      </c>
      <c r="D8">
        <v>299.41</v>
      </c>
      <c r="E8">
        <v>299.41</v>
      </c>
      <c r="F8">
        <v>299.41</v>
      </c>
      <c r="G8">
        <v>299.41</v>
      </c>
    </row>
    <row r="10" ht="15">
      <c r="A10" t="s">
        <v>26</v>
      </c>
    </row>
    <row r="11" spans="2:7" ht="15">
      <c r="B11" s="14">
        <f>SUM(C11:G11)</f>
        <v>1134.9994666285834</v>
      </c>
      <c r="C11">
        <f>+C8/1.1</f>
        <v>272.1909090909091</v>
      </c>
      <c r="D11">
        <f>+D8/(1.1*1.1)</f>
        <v>247.4462809917355</v>
      </c>
      <c r="E11">
        <f>+E8/(1.1*1.1*1.1)</f>
        <v>224.95116453794134</v>
      </c>
      <c r="F11">
        <f>+F8/(1.1*1.1*1.1*1.1)</f>
        <v>204.50105867085574</v>
      </c>
      <c r="G11">
        <f>+G8/(1.1*1.1*1.1*1.1*1.1)</f>
        <v>185.9100533371416</v>
      </c>
    </row>
    <row r="13" ht="15">
      <c r="A13" t="s">
        <v>27</v>
      </c>
    </row>
    <row r="15" ht="15">
      <c r="A15" s="10" t="s">
        <v>31</v>
      </c>
    </row>
    <row r="16" ht="15">
      <c r="D16" t="s">
        <v>40</v>
      </c>
    </row>
    <row r="17" spans="1:3" ht="15">
      <c r="A17" t="s">
        <v>30</v>
      </c>
      <c r="B17" s="2" t="s">
        <v>28</v>
      </c>
      <c r="C17" s="2" t="s">
        <v>29</v>
      </c>
    </row>
    <row r="18" spans="1:2" ht="15">
      <c r="A18" t="s">
        <v>32</v>
      </c>
      <c r="B18" s="15">
        <f>+B11</f>
        <v>1134.9994666285834</v>
      </c>
    </row>
    <row r="19" spans="1:3" ht="15">
      <c r="A19" t="s">
        <v>33</v>
      </c>
      <c r="C19" s="15">
        <f>+B18</f>
        <v>1134.9994666285834</v>
      </c>
    </row>
    <row r="20" ht="15">
      <c r="C20" s="15"/>
    </row>
    <row r="21" spans="1:3" ht="15">
      <c r="A21" t="s">
        <v>34</v>
      </c>
      <c r="B21" s="2" t="s">
        <v>28</v>
      </c>
      <c r="C21" s="2" t="s">
        <v>29</v>
      </c>
    </row>
    <row r="22" spans="1:2" ht="15">
      <c r="A22" t="s">
        <v>33</v>
      </c>
      <c r="B22" s="15">
        <f>+C8</f>
        <v>299.41</v>
      </c>
    </row>
    <row r="23" spans="1:4" ht="15">
      <c r="A23" t="s">
        <v>32</v>
      </c>
      <c r="C23" s="15">
        <f>+B22-C24</f>
        <v>185.91005333714168</v>
      </c>
      <c r="D23" s="15">
        <f>+C19-C23</f>
        <v>949.0894132914417</v>
      </c>
    </row>
    <row r="24" spans="1:3" ht="15">
      <c r="A24" t="s">
        <v>35</v>
      </c>
      <c r="C24">
        <f>+B11*0.1</f>
        <v>113.49994666285835</v>
      </c>
    </row>
    <row r="25" ht="20.25">
      <c r="A25" s="11"/>
    </row>
    <row r="26" spans="1:3" ht="15">
      <c r="A26" t="s">
        <v>36</v>
      </c>
      <c r="B26" s="2" t="s">
        <v>28</v>
      </c>
      <c r="C26" s="2" t="s">
        <v>29</v>
      </c>
    </row>
    <row r="27" spans="1:2" ht="15">
      <c r="A27" t="s">
        <v>33</v>
      </c>
      <c r="B27" s="15">
        <f>+B22</f>
        <v>299.41</v>
      </c>
    </row>
    <row r="28" spans="1:4" ht="15">
      <c r="A28" t="s">
        <v>32</v>
      </c>
      <c r="C28" s="15">
        <f>+B27-C29</f>
        <v>204.50105867085585</v>
      </c>
      <c r="D28" s="15">
        <f>+D23-C28</f>
        <v>744.5883546205858</v>
      </c>
    </row>
    <row r="29" spans="1:3" ht="15">
      <c r="A29" t="s">
        <v>35</v>
      </c>
      <c r="C29">
        <f>+D23*0.1</f>
        <v>94.90894132914417</v>
      </c>
    </row>
    <row r="31" spans="1:3" ht="15">
      <c r="A31" t="s">
        <v>37</v>
      </c>
      <c r="B31" s="2" t="s">
        <v>28</v>
      </c>
      <c r="C31" s="2" t="s">
        <v>29</v>
      </c>
    </row>
    <row r="32" spans="1:2" ht="15">
      <c r="A32" t="s">
        <v>33</v>
      </c>
      <c r="B32" s="15">
        <f>+B27</f>
        <v>299.41</v>
      </c>
    </row>
    <row r="33" spans="1:4" ht="15">
      <c r="A33" t="s">
        <v>32</v>
      </c>
      <c r="C33" s="15">
        <f>+B32-C34</f>
        <v>224.95116453794145</v>
      </c>
      <c r="D33" s="15">
        <f>+D28-C33</f>
        <v>519.6371900826443</v>
      </c>
    </row>
    <row r="34" spans="1:3" ht="15">
      <c r="A34" t="s">
        <v>35</v>
      </c>
      <c r="C34">
        <f>+D28*0.1</f>
        <v>74.45883546205859</v>
      </c>
    </row>
    <row r="36" spans="1:3" ht="15">
      <c r="A36" t="s">
        <v>38</v>
      </c>
      <c r="B36" s="2" t="s">
        <v>28</v>
      </c>
      <c r="C36" s="2" t="s">
        <v>29</v>
      </c>
    </row>
    <row r="37" spans="1:2" ht="15">
      <c r="A37" t="s">
        <v>33</v>
      </c>
      <c r="B37" s="15">
        <f>+B32</f>
        <v>299.41</v>
      </c>
    </row>
    <row r="38" spans="1:4" ht="15">
      <c r="A38" t="s">
        <v>32</v>
      </c>
      <c r="C38" s="15">
        <f>+B37-C39</f>
        <v>247.4462809917356</v>
      </c>
      <c r="D38" s="15">
        <f>+D33-C38</f>
        <v>272.19090909090875</v>
      </c>
    </row>
    <row r="39" spans="1:3" ht="15">
      <c r="A39" t="s">
        <v>35</v>
      </c>
      <c r="C39">
        <f>+D33*0.1</f>
        <v>51.963719008264434</v>
      </c>
    </row>
    <row r="41" spans="1:3" ht="15">
      <c r="A41" t="s">
        <v>39</v>
      </c>
      <c r="B41" s="2" t="s">
        <v>28</v>
      </c>
      <c r="C41" s="2" t="s">
        <v>29</v>
      </c>
    </row>
    <row r="42" spans="1:2" ht="15">
      <c r="A42" t="s">
        <v>33</v>
      </c>
      <c r="B42" s="15">
        <f>+B37</f>
        <v>299.41</v>
      </c>
    </row>
    <row r="43" spans="1:4" ht="15">
      <c r="A43" t="s">
        <v>32</v>
      </c>
      <c r="C43" s="15">
        <f>+B42-C44</f>
        <v>272.19090909090914</v>
      </c>
      <c r="D43" s="15">
        <f>+D38-C43</f>
        <v>0</v>
      </c>
    </row>
    <row r="44" spans="1:3" ht="15">
      <c r="A44" t="s">
        <v>35</v>
      </c>
      <c r="C44">
        <f>+D38*0.1</f>
        <v>27.219090909090877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2013-05-23T18:46:07Z</dcterms:created>
  <dcterms:modified xsi:type="dcterms:W3CDTF">2013-11-05T19:12:12Z</dcterms:modified>
  <cp:category/>
  <cp:version/>
  <cp:contentType/>
  <cp:contentStatus/>
</cp:coreProperties>
</file>