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<sst xmlns="http://schemas.openxmlformats.org/spreadsheetml/2006/main" count="40" uniqueCount="32">
  <si>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EJERCICIO 3 - MODULO 1</t>
  </si>
  <si>
    <t>PRIMERO ARMAR EL FLUJO DE FONDOS "CONTRACTUAL"</t>
  </si>
  <si>
    <t>Capital</t>
  </si>
  <si>
    <t>Interés</t>
  </si>
  <si>
    <t>SEGUNDO ARMAR EL "FLUJO REAL"</t>
  </si>
  <si>
    <t>FF Total</t>
  </si>
  <si>
    <t>SACO LA TIR QUE ES EL COSTE AMORTIZADO</t>
  </si>
  <si>
    <t>TIR</t>
  </si>
  <si>
    <t>HAGO PROGRESIÓN PRÉSTAMO REAL!!!!</t>
  </si>
  <si>
    <t>Pagos</t>
  </si>
  <si>
    <t>Capital Final</t>
  </si>
  <si>
    <t>INCLUYE EL COSTO DE TRANSACCIÓN!!!!!</t>
  </si>
  <si>
    <t>Capital Inicio</t>
  </si>
  <si>
    <t>Interés "real"</t>
  </si>
  <si>
    <t>Vemos que no hace la norma:</t>
  </si>
  <si>
    <t>INTERESES TOTALES</t>
  </si>
  <si>
    <t>QUE EQUIVALE A 100+104+109+113+119</t>
  </si>
  <si>
    <t>E INTERESES ANUALES</t>
  </si>
  <si>
    <t>Por qué?</t>
  </si>
  <si>
    <t>PORQUE SINO</t>
  </si>
  <si>
    <t>PERO COSTO FINANCIERO (INTERÉS SOBRE CAPITAL INICIAL ADEUDADO)</t>
  </si>
  <si>
    <t>Mientras que en la opción que prescribe la norma</t>
  </si>
  <si>
    <t>Y por qué si es el mismo préstamo????</t>
  </si>
  <si>
    <t>Que hago en el período intermedio????</t>
  </si>
  <si>
    <t>Del</t>
  </si>
  <si>
    <t>Al</t>
  </si>
  <si>
    <t>Lineal</t>
  </si>
  <si>
    <t>Exponencial</t>
  </si>
  <si>
    <t>Capital inicial</t>
  </si>
  <si>
    <t>Pago</t>
  </si>
  <si>
    <t>Capital final</t>
  </si>
  <si>
    <t>PERO OJO QUE HACEN EN LAS EMPRESAS PÚBLICAS FINANCIERAS (INCLUYEN AL BANCO CENTRAL!!!!!)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</si>
</sst>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justify" readingOrder="1"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164" fontId="0" fillId="0" borderId="0" xfId="46" applyFont="1" applyAlignment="1">
      <alignment/>
    </xf>
    <xf numFmtId="164" fontId="0" fillId="0" borderId="10" xfId="46" applyFont="1" applyBorder="1" applyAlignment="1">
      <alignment/>
    </xf>
    <xf numFmtId="164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1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15</xdr:row>
      <xdr:rowOff>38100</xdr:rowOff>
    </xdr:from>
    <xdr:to>
      <xdr:col>2</xdr:col>
      <xdr:colOff>0</xdr:colOff>
      <xdr:row>15</xdr:row>
      <xdr:rowOff>104775</xdr:rowOff>
    </xdr:to>
    <xdr:sp>
      <xdr:nvSpPr>
        <xdr:cNvPr id="1" name="4 Conector recto de flecha"/>
        <xdr:cNvSpPr>
          <a:spLocks/>
        </xdr:cNvSpPr>
      </xdr:nvSpPr>
      <xdr:spPr>
        <a:xfrm>
          <a:off x="1343025" y="2933700"/>
          <a:ext cx="1809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11</xdr:col>
      <xdr:colOff>28575</xdr:colOff>
      <xdr:row>44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562600"/>
          <a:ext cx="76485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1" sqref="A1:B1"/>
    </sheetView>
  </sheetViews>
  <sheetFormatPr defaultColWidth="11.421875" defaultRowHeight="15"/>
  <sheetData>
    <row r="1" spans="1:2" ht="15">
      <c r="A1" s="10" t="s">
        <v>0</v>
      </c>
      <c r="B1" s="10"/>
    </row>
    <row r="3" ht="15">
      <c r="A3" t="s">
        <v>1</v>
      </c>
    </row>
    <row r="5" spans="2:7" ht="15">
      <c r="B5">
        <v>0</v>
      </c>
      <c r="C5">
        <v>1</v>
      </c>
      <c r="D5">
        <v>2</v>
      </c>
      <c r="E5">
        <v>3</v>
      </c>
      <c r="F5">
        <v>4</v>
      </c>
      <c r="G5">
        <v>5</v>
      </c>
    </row>
    <row r="6" spans="1:7" ht="15">
      <c r="A6" t="s">
        <v>2</v>
      </c>
      <c r="G6">
        <v>1250</v>
      </c>
    </row>
    <row r="7" spans="1:7" ht="15">
      <c r="A7" t="s">
        <v>3</v>
      </c>
      <c r="B7" s="2"/>
      <c r="C7" s="2">
        <f>ROUND(1250*0.047,0)</f>
        <v>59</v>
      </c>
      <c r="D7" s="2">
        <f>ROUND(1250*0.047,0)</f>
        <v>59</v>
      </c>
      <c r="E7" s="2">
        <f>ROUND(1250*0.047,0)</f>
        <v>59</v>
      </c>
      <c r="F7" s="2">
        <f>ROUND(1250*0.047,0)</f>
        <v>59</v>
      </c>
      <c r="G7" s="2">
        <f>ROUND(1250*0.047,0)</f>
        <v>59</v>
      </c>
    </row>
    <row r="8" spans="1:7" ht="15">
      <c r="A8" t="s">
        <v>5</v>
      </c>
      <c r="B8">
        <f aca="true" t="shared" si="0" ref="B8:G8">+B6+B7</f>
        <v>0</v>
      </c>
      <c r="C8">
        <f t="shared" si="0"/>
        <v>59</v>
      </c>
      <c r="D8">
        <f t="shared" si="0"/>
        <v>59</v>
      </c>
      <c r="E8">
        <f t="shared" si="0"/>
        <v>59</v>
      </c>
      <c r="F8">
        <f t="shared" si="0"/>
        <v>59</v>
      </c>
      <c r="G8">
        <f t="shared" si="0"/>
        <v>1309</v>
      </c>
    </row>
    <row r="10" spans="1:2" ht="18">
      <c r="A10" t="s">
        <v>4</v>
      </c>
      <c r="B10" s="1"/>
    </row>
    <row r="12" spans="2:7" ht="15">
      <c r="B12">
        <v>0</v>
      </c>
      <c r="C12">
        <v>1</v>
      </c>
      <c r="D12">
        <v>2</v>
      </c>
      <c r="E12">
        <v>3</v>
      </c>
      <c r="F12">
        <v>4</v>
      </c>
      <c r="G12">
        <v>5</v>
      </c>
    </row>
    <row r="13" spans="1:7" ht="15">
      <c r="A13" t="s">
        <v>2</v>
      </c>
      <c r="G13">
        <v>1250</v>
      </c>
    </row>
    <row r="14" spans="1:7" ht="15">
      <c r="A14" t="s">
        <v>3</v>
      </c>
      <c r="B14" s="2"/>
      <c r="C14" s="2">
        <f>ROUND(1250*0.047,0)</f>
        <v>59</v>
      </c>
      <c r="D14" s="2">
        <f>ROUND(1250*0.047,0)</f>
        <v>59</v>
      </c>
      <c r="E14" s="2">
        <f>ROUND(1250*0.047,0)</f>
        <v>59</v>
      </c>
      <c r="F14" s="2">
        <f>ROUND(1250*0.047,0)</f>
        <v>59</v>
      </c>
      <c r="G14" s="2">
        <f>ROUND(1250*0.047,0)</f>
        <v>59</v>
      </c>
    </row>
    <row r="15" spans="1:7" ht="15">
      <c r="A15" t="s">
        <v>5</v>
      </c>
      <c r="B15">
        <v>-1000</v>
      </c>
      <c r="C15">
        <f>+C13+C14</f>
        <v>59</v>
      </c>
      <c r="D15">
        <f>+D13+D14</f>
        <v>59</v>
      </c>
      <c r="E15">
        <f>+E13+E14</f>
        <v>59</v>
      </c>
      <c r="F15">
        <f>+F13+F14</f>
        <v>59</v>
      </c>
      <c r="G15">
        <f>+G13+G14</f>
        <v>1309</v>
      </c>
    </row>
    <row r="16" ht="15">
      <c r="C16" t="s">
        <v>11</v>
      </c>
    </row>
    <row r="17" ht="15">
      <c r="A17" t="s">
        <v>6</v>
      </c>
    </row>
    <row r="19" spans="1:2" ht="15">
      <c r="A19" t="s">
        <v>7</v>
      </c>
      <c r="B19" s="3">
        <f>IRR(B15:G15)</f>
        <v>0.09995318668906869</v>
      </c>
    </row>
    <row r="21" ht="15">
      <c r="A21" t="s">
        <v>8</v>
      </c>
    </row>
    <row r="23" spans="2:7" ht="15">
      <c r="B23">
        <v>0</v>
      </c>
      <c r="C23">
        <v>1</v>
      </c>
      <c r="D23">
        <v>2</v>
      </c>
      <c r="E23">
        <v>3</v>
      </c>
      <c r="F23">
        <v>4</v>
      </c>
      <c r="G23">
        <v>5</v>
      </c>
    </row>
    <row r="24" spans="1:7" ht="15">
      <c r="A24" t="s">
        <v>12</v>
      </c>
      <c r="C24" s="4">
        <f>+B15</f>
        <v>-1000</v>
      </c>
      <c r="D24" s="4">
        <f>+C27</f>
        <v>-1040.9531866890686</v>
      </c>
      <c r="E24" s="4">
        <f>+D27</f>
        <v>-1085.9997748927822</v>
      </c>
      <c r="F24" s="4">
        <f>+E27</f>
        <v>-1135.548913136927</v>
      </c>
      <c r="G24" s="4">
        <f>+F27</f>
        <v>-1190.0506456462713</v>
      </c>
    </row>
    <row r="25" spans="1:7" ht="15">
      <c r="A25" t="s">
        <v>13</v>
      </c>
      <c r="C25" s="4">
        <f>+C24*$B$19</f>
        <v>-99.95318668906869</v>
      </c>
      <c r="D25" s="4">
        <f>+D24*$B$19</f>
        <v>-104.04658820371345</v>
      </c>
      <c r="E25" s="4">
        <f>+E24*$B$19</f>
        <v>-108.54913824414483</v>
      </c>
      <c r="F25" s="4">
        <f>+F24*$B$19</f>
        <v>-113.50173250934431</v>
      </c>
      <c r="G25" s="4">
        <f>+G24*$B$19</f>
        <v>-118.94935435372848</v>
      </c>
    </row>
    <row r="26" spans="1:7" ht="15">
      <c r="A26" t="s">
        <v>9</v>
      </c>
      <c r="B26" s="2"/>
      <c r="C26" s="5">
        <f>+C14</f>
        <v>59</v>
      </c>
      <c r="D26" s="5">
        <f>ROUND(1250*0.047,0)</f>
        <v>59</v>
      </c>
      <c r="E26" s="5">
        <f>ROUND(1250*0.047,0)</f>
        <v>59</v>
      </c>
      <c r="F26" s="5">
        <f>ROUND(1250*0.047,0)</f>
        <v>59</v>
      </c>
      <c r="G26" s="5">
        <f>1250+59</f>
        <v>1309</v>
      </c>
    </row>
    <row r="27" spans="1:7" ht="15">
      <c r="A27" t="s">
        <v>10</v>
      </c>
      <c r="C27" s="4">
        <f>+C24+C25+C26</f>
        <v>-1040.9531866890686</v>
      </c>
      <c r="D27" s="4">
        <f>+D24+D25+D26</f>
        <v>-1085.9997748927822</v>
      </c>
      <c r="E27" s="4">
        <f>+E24+E25+E26</f>
        <v>-1135.548913136927</v>
      </c>
      <c r="F27" s="4">
        <f>+F24+F25+F26</f>
        <v>-1190.0506456462713</v>
      </c>
      <c r="G27" s="4">
        <f>+G24+G25+G26</f>
        <v>0</v>
      </c>
    </row>
    <row r="46" ht="15">
      <c r="A46" t="s">
        <v>14</v>
      </c>
    </row>
    <row r="48" spans="1:4" ht="15">
      <c r="A48" t="s">
        <v>15</v>
      </c>
      <c r="C48" s="6">
        <f>+SUM(C26:G26)-1000</f>
        <v>545</v>
      </c>
      <c r="D48" t="s">
        <v>16</v>
      </c>
    </row>
    <row r="50" spans="1:3" ht="15">
      <c r="A50" t="s">
        <v>17</v>
      </c>
      <c r="C50">
        <f>+C48/5</f>
        <v>109</v>
      </c>
    </row>
    <row r="52" ht="15">
      <c r="A52" t="s">
        <v>18</v>
      </c>
    </row>
    <row r="53" ht="15">
      <c r="B53" t="s">
        <v>19</v>
      </c>
    </row>
    <row r="55" spans="2:7" ht="15">
      <c r="B55">
        <v>0</v>
      </c>
      <c r="C55">
        <v>1</v>
      </c>
      <c r="D55">
        <v>2</v>
      </c>
      <c r="E55">
        <v>3</v>
      </c>
      <c r="F55">
        <v>4</v>
      </c>
      <c r="G55">
        <v>5</v>
      </c>
    </row>
    <row r="56" spans="1:7" ht="15">
      <c r="A56" t="s">
        <v>12</v>
      </c>
      <c r="C56" s="4">
        <f>+C24</f>
        <v>-1000</v>
      </c>
      <c r="D56" s="4">
        <f>+C59</f>
        <v>-1050</v>
      </c>
      <c r="E56" s="4">
        <f>+D59</f>
        <v>-1100</v>
      </c>
      <c r="F56" s="4">
        <f>+E59</f>
        <v>-1150</v>
      </c>
      <c r="G56" s="4">
        <f>+F59</f>
        <v>-1200</v>
      </c>
    </row>
    <row r="57" spans="1:7" ht="15">
      <c r="A57" t="s">
        <v>13</v>
      </c>
      <c r="C57" s="4">
        <f>-C50</f>
        <v>-109</v>
      </c>
      <c r="D57" s="4">
        <f>+C57</f>
        <v>-109</v>
      </c>
      <c r="E57" s="4">
        <f>+D57</f>
        <v>-109</v>
      </c>
      <c r="F57" s="4">
        <f>+E57</f>
        <v>-109</v>
      </c>
      <c r="G57" s="4">
        <f>+F57</f>
        <v>-109</v>
      </c>
    </row>
    <row r="58" spans="1:7" ht="15">
      <c r="A58" t="s">
        <v>9</v>
      </c>
      <c r="B58" s="2"/>
      <c r="C58" s="5">
        <f>+C26</f>
        <v>59</v>
      </c>
      <c r="D58" s="5">
        <f>+D26</f>
        <v>59</v>
      </c>
      <c r="E58" s="5">
        <f>+E26</f>
        <v>59</v>
      </c>
      <c r="F58" s="5">
        <f>+F26</f>
        <v>59</v>
      </c>
      <c r="G58" s="5">
        <f>+G26</f>
        <v>1309</v>
      </c>
    </row>
    <row r="59" spans="1:7" ht="15">
      <c r="A59" t="s">
        <v>10</v>
      </c>
      <c r="C59" s="4">
        <f>+C56+C57+C58</f>
        <v>-1050</v>
      </c>
      <c r="D59" s="4">
        <f>+D56+D57+D58</f>
        <v>-1100</v>
      </c>
      <c r="E59" s="4">
        <f>+E56+E57+E58</f>
        <v>-1150</v>
      </c>
      <c r="F59" s="4">
        <f>+F56+F57+F58</f>
        <v>-1200</v>
      </c>
      <c r="G59" s="4">
        <f>+G56+G57+G58</f>
        <v>0</v>
      </c>
    </row>
    <row r="61" ht="15">
      <c r="B61" t="s">
        <v>20</v>
      </c>
    </row>
    <row r="63" spans="3:7" ht="15">
      <c r="C63" s="7">
        <f>+C57/C56</f>
        <v>0.109</v>
      </c>
      <c r="D63" s="7">
        <f>+D57/D56</f>
        <v>0.10380952380952381</v>
      </c>
      <c r="E63" s="7">
        <f>+E57/E56</f>
        <v>0.09909090909090909</v>
      </c>
      <c r="F63" s="7">
        <f>+F57/F56</f>
        <v>0.09478260869565218</v>
      </c>
      <c r="G63" s="7">
        <f>+G57/G56</f>
        <v>0.09083333333333334</v>
      </c>
    </row>
    <row r="65" ht="15">
      <c r="A65" t="s">
        <v>21</v>
      </c>
    </row>
    <row r="67" spans="3:7" ht="15">
      <c r="C67" s="7">
        <f>+C25/C24</f>
        <v>0.09995318668906869</v>
      </c>
      <c r="D67" s="7">
        <f>+D25/D24</f>
        <v>0.09995318668906869</v>
      </c>
      <c r="E67" s="7">
        <f>+E25/E24</f>
        <v>0.09995318668906869</v>
      </c>
      <c r="F67" s="7">
        <f>+F25/F24</f>
        <v>0.09995318668906869</v>
      </c>
      <c r="G67" s="7">
        <f>+G25/G24</f>
        <v>0.09995318668906869</v>
      </c>
    </row>
    <row r="69" ht="15">
      <c r="A69" t="s">
        <v>22</v>
      </c>
    </row>
    <row r="71" ht="15">
      <c r="A71" t="s">
        <v>23</v>
      </c>
    </row>
    <row r="72" ht="15">
      <c r="A72" t="s">
        <v>26</v>
      </c>
    </row>
    <row r="73" spans="3:12" ht="15">
      <c r="C73" s="11">
        <v>1</v>
      </c>
      <c r="D73" s="11"/>
      <c r="E73" s="11">
        <v>2</v>
      </c>
      <c r="F73" s="11"/>
      <c r="G73" s="11">
        <v>3</v>
      </c>
      <c r="H73" s="11"/>
      <c r="I73" s="11">
        <v>4</v>
      </c>
      <c r="J73" s="11"/>
      <c r="K73" s="11">
        <v>5</v>
      </c>
      <c r="L73" s="11"/>
    </row>
    <row r="74" spans="1:12" ht="15">
      <c r="A74" t="s">
        <v>24</v>
      </c>
      <c r="C74" s="8">
        <v>41090</v>
      </c>
      <c r="D74" s="8">
        <v>41274</v>
      </c>
      <c r="E74" s="8">
        <v>41455</v>
      </c>
      <c r="F74" s="8">
        <v>41639</v>
      </c>
      <c r="G74" s="8">
        <v>41820</v>
      </c>
      <c r="H74" s="8">
        <v>42004</v>
      </c>
      <c r="I74" s="8">
        <v>42185</v>
      </c>
      <c r="J74" s="8">
        <v>42369</v>
      </c>
      <c r="K74" s="8">
        <v>42551</v>
      </c>
      <c r="L74" s="8">
        <v>42735</v>
      </c>
    </row>
    <row r="75" spans="1:12" ht="15">
      <c r="A75" t="s">
        <v>25</v>
      </c>
      <c r="C75" s="8">
        <f aca="true" t="shared" si="1" ref="C75:K75">+D74</f>
        <v>41274</v>
      </c>
      <c r="D75" s="8">
        <f t="shared" si="1"/>
        <v>41455</v>
      </c>
      <c r="E75" s="8">
        <f t="shared" si="1"/>
        <v>41639</v>
      </c>
      <c r="F75" s="8">
        <f t="shared" si="1"/>
        <v>41820</v>
      </c>
      <c r="G75" s="8">
        <f t="shared" si="1"/>
        <v>42004</v>
      </c>
      <c r="H75" s="8">
        <f t="shared" si="1"/>
        <v>42185</v>
      </c>
      <c r="I75" s="8">
        <f t="shared" si="1"/>
        <v>42369</v>
      </c>
      <c r="J75" s="8">
        <f t="shared" si="1"/>
        <v>42551</v>
      </c>
      <c r="K75" s="8">
        <f t="shared" si="1"/>
        <v>42735</v>
      </c>
      <c r="L75" s="8">
        <v>42916</v>
      </c>
    </row>
    <row r="76" spans="3:12" ht="15">
      <c r="C76" s="4">
        <f>+C25/2</f>
        <v>-49.97659334453434</v>
      </c>
      <c r="D76" s="4">
        <f>+C76</f>
        <v>-49.97659334453434</v>
      </c>
      <c r="E76" s="4">
        <f>+D25/2</f>
        <v>-52.02329410185673</v>
      </c>
      <c r="F76" s="4">
        <f>+E76</f>
        <v>-52.02329410185673</v>
      </c>
      <c r="G76" s="4">
        <f>+E25/2</f>
        <v>-54.274569122072414</v>
      </c>
      <c r="H76" s="4">
        <f>+G76</f>
        <v>-54.274569122072414</v>
      </c>
      <c r="I76" s="4">
        <f>+F25/2</f>
        <v>-56.750866254672154</v>
      </c>
      <c r="J76" s="4">
        <f>+I76</f>
        <v>-56.750866254672154</v>
      </c>
      <c r="K76" s="4">
        <f>+G25/2</f>
        <v>-59.47467717686424</v>
      </c>
      <c r="L76" s="4">
        <f>+K76</f>
        <v>-59.47467717686424</v>
      </c>
    </row>
    <row r="77" spans="5:11" ht="15">
      <c r="E77" s="6">
        <f>+E76+D76</f>
        <v>-101.99988744639107</v>
      </c>
      <c r="G77" s="6">
        <f>+G76+F76</f>
        <v>-106.29786322392914</v>
      </c>
      <c r="I77" s="6">
        <f>+I76+H76</f>
        <v>-111.02543537674457</v>
      </c>
      <c r="K77" s="6">
        <f>+K76+J76</f>
        <v>-116.2255434315364</v>
      </c>
    </row>
    <row r="79" ht="15">
      <c r="A79" t="s">
        <v>27</v>
      </c>
    </row>
    <row r="80" spans="3:12" ht="15">
      <c r="C80" s="8">
        <v>41090</v>
      </c>
      <c r="D80" s="8">
        <v>41274</v>
      </c>
      <c r="E80" s="8">
        <v>41455</v>
      </c>
      <c r="F80" s="8">
        <v>41639</v>
      </c>
      <c r="G80" s="8">
        <v>41820</v>
      </c>
      <c r="H80" s="8">
        <v>42004</v>
      </c>
      <c r="I80" s="8">
        <v>42185</v>
      </c>
      <c r="J80" s="8">
        <v>42369</v>
      </c>
      <c r="K80" s="8">
        <v>42551</v>
      </c>
      <c r="L80" s="8">
        <v>42735</v>
      </c>
    </row>
    <row r="81" spans="3:12" ht="15">
      <c r="C81" s="8">
        <f aca="true" t="shared" si="2" ref="C81:K81">+D80</f>
        <v>41274</v>
      </c>
      <c r="D81" s="8">
        <f t="shared" si="2"/>
        <v>41455</v>
      </c>
      <c r="E81" s="8">
        <f t="shared" si="2"/>
        <v>41639</v>
      </c>
      <c r="F81" s="8">
        <f t="shared" si="2"/>
        <v>41820</v>
      </c>
      <c r="G81" s="8">
        <f t="shared" si="2"/>
        <v>42004</v>
      </c>
      <c r="H81" s="8">
        <f t="shared" si="2"/>
        <v>42185</v>
      </c>
      <c r="I81" s="8">
        <f t="shared" si="2"/>
        <v>42369</v>
      </c>
      <c r="J81" s="8">
        <f t="shared" si="2"/>
        <v>42551</v>
      </c>
      <c r="K81" s="8">
        <f t="shared" si="2"/>
        <v>42735</v>
      </c>
      <c r="L81" s="8">
        <v>42916</v>
      </c>
    </row>
    <row r="82" spans="1:12" ht="15">
      <c r="A82" t="s">
        <v>28</v>
      </c>
      <c r="C82" s="6">
        <f>+C56</f>
        <v>-1000</v>
      </c>
      <c r="D82" s="6">
        <f aca="true" t="shared" si="3" ref="D82:L82">+C85</f>
        <v>-1048.7865305623773</v>
      </c>
      <c r="E82" s="6">
        <f t="shared" si="3"/>
        <v>-1040.9531866890684</v>
      </c>
      <c r="F82" s="6">
        <f t="shared" si="3"/>
        <v>-1091.7376811454787</v>
      </c>
      <c r="G82" s="6">
        <f t="shared" si="3"/>
        <v>-1085.9997748927817</v>
      </c>
      <c r="H82" s="6">
        <f t="shared" si="3"/>
        <v>-1138.9819361013233</v>
      </c>
      <c r="I82" s="6">
        <f t="shared" si="3"/>
        <v>-1135.5489131369263</v>
      </c>
      <c r="J82" s="6">
        <f t="shared" si="3"/>
        <v>-1190.9484048927554</v>
      </c>
      <c r="K82" s="6">
        <f t="shared" si="3"/>
        <v>-1190.0506456462704</v>
      </c>
      <c r="L82" s="6">
        <f t="shared" si="3"/>
        <v>-1248.109087840869</v>
      </c>
    </row>
    <row r="83" spans="1:12" ht="15">
      <c r="A83" t="s">
        <v>3</v>
      </c>
      <c r="C83" s="6">
        <f aca="true" t="shared" si="4" ref="C83:L83">+C82*(1+$B$19)^(1/2)-C82</f>
        <v>-48.786530562377266</v>
      </c>
      <c r="D83" s="6">
        <f t="shared" si="4"/>
        <v>-51.16665612669112</v>
      </c>
      <c r="E83" s="6">
        <f t="shared" si="4"/>
        <v>-50.78449445641036</v>
      </c>
      <c r="F83" s="6">
        <f t="shared" si="4"/>
        <v>-53.26209374730297</v>
      </c>
      <c r="G83" s="6">
        <f t="shared" si="4"/>
        <v>-52.982161208541584</v>
      </c>
      <c r="H83" s="6">
        <f t="shared" si="4"/>
        <v>-55.56697703560303</v>
      </c>
      <c r="I83" s="6">
        <f t="shared" si="4"/>
        <v>-55.399491755829104</v>
      </c>
      <c r="J83" s="6">
        <f t="shared" si="4"/>
        <v>-58.102240753514934</v>
      </c>
      <c r="K83" s="6">
        <f t="shared" si="4"/>
        <v>-58.05844219459868</v>
      </c>
      <c r="L83" s="6">
        <f t="shared" si="4"/>
        <v>-60.890912159129584</v>
      </c>
    </row>
    <row r="84" spans="1:12" ht="15">
      <c r="A84" t="s">
        <v>29</v>
      </c>
      <c r="C84" s="2">
        <v>0</v>
      </c>
      <c r="D84" s="9">
        <f>+C58</f>
        <v>59</v>
      </c>
      <c r="E84" s="2"/>
      <c r="F84" s="9">
        <f>+D58</f>
        <v>59</v>
      </c>
      <c r="G84" s="9"/>
      <c r="H84" s="9">
        <f>+F58</f>
        <v>59</v>
      </c>
      <c r="I84" s="9"/>
      <c r="J84" s="9">
        <f>+F58</f>
        <v>59</v>
      </c>
      <c r="K84" s="9">
        <f>+I58</f>
        <v>0</v>
      </c>
      <c r="L84" s="9">
        <f>+G58</f>
        <v>1309</v>
      </c>
    </row>
    <row r="85" spans="1:12" ht="15">
      <c r="A85" t="s">
        <v>30</v>
      </c>
      <c r="C85" s="6">
        <f aca="true" t="shared" si="5" ref="C85:L85">+C82+C83+C84</f>
        <v>-1048.7865305623773</v>
      </c>
      <c r="D85" s="6">
        <f t="shared" si="5"/>
        <v>-1040.9531866890684</v>
      </c>
      <c r="E85" s="6">
        <f t="shared" si="5"/>
        <v>-1091.7376811454787</v>
      </c>
      <c r="F85" s="6">
        <f t="shared" si="5"/>
        <v>-1085.9997748927817</v>
      </c>
      <c r="G85" s="6">
        <f t="shared" si="5"/>
        <v>-1138.9819361013233</v>
      </c>
      <c r="H85" s="6">
        <f t="shared" si="5"/>
        <v>-1135.5489131369263</v>
      </c>
      <c r="I85" s="6">
        <f t="shared" si="5"/>
        <v>-1190.9484048927554</v>
      </c>
      <c r="J85" s="6">
        <f t="shared" si="5"/>
        <v>-1190.0506456462704</v>
      </c>
      <c r="K85" s="6">
        <f t="shared" si="5"/>
        <v>-1248.109087840869</v>
      </c>
      <c r="L85" s="6">
        <f t="shared" si="5"/>
        <v>0</v>
      </c>
    </row>
    <row r="86" spans="5:11" ht="15">
      <c r="E86" s="6">
        <f>+D83+E83</f>
        <v>-101.95115058310148</v>
      </c>
      <c r="G86" s="6">
        <f>+G83+F83</f>
        <v>-106.24425495584455</v>
      </c>
      <c r="I86" s="6">
        <f>+I83+H83</f>
        <v>-110.96646879143213</v>
      </c>
      <c r="K86" s="6">
        <f>+K83+J83</f>
        <v>-116.16068294811362</v>
      </c>
    </row>
    <row r="88" ht="15">
      <c r="A88" t="s">
        <v>31</v>
      </c>
    </row>
  </sheetData>
  <sheetProtection/>
  <mergeCells count="5">
    <mergeCell ref="C73:D73"/>
    <mergeCell ref="E73:F73"/>
    <mergeCell ref="G73:H73"/>
    <mergeCell ref="I73:J73"/>
    <mergeCell ref="K73:L7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para control</dc:creator>
  <cp:keywords/>
  <dc:description/>
  <cp:lastModifiedBy>User</cp:lastModifiedBy>
  <dcterms:created xsi:type="dcterms:W3CDTF">2013-10-31T17:23:56Z</dcterms:created>
  <dcterms:modified xsi:type="dcterms:W3CDTF">2013-11-05T19:03:10Z</dcterms:modified>
  <cp:category/>
  <cp:version/>
  <cp:contentType/>
  <cp:contentStatus/>
</cp:coreProperties>
</file>